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Volumes/ADATA HD330/REMEDIOS/PLAN DE DESARROLLO/"/>
    </mc:Choice>
  </mc:AlternateContent>
  <xr:revisionPtr revIDLastSave="0" documentId="13_ncr:1_{6DF8D252-0CDD-6A4E-9910-FB399E4B5420}" xr6:coauthVersionLast="47" xr6:coauthVersionMax="47" xr10:uidLastSave="{00000000-0000-0000-0000-000000000000}"/>
  <bookViews>
    <workbookView xWindow="0" yWindow="500" windowWidth="28800" windowHeight="16320" activeTab="1" xr2:uid="{9DFBF5F4-F115-FD4B-AD68-1C653FD0E4B7}"/>
  </bookViews>
  <sheets>
    <sheet name="Inicio" sheetId="18" state="hidden" r:id="rId1"/>
    <sheet name="Indice" sheetId="19" r:id="rId2"/>
    <sheet name="Mision" sheetId="20" r:id="rId3"/>
    <sheet name="Vision" sheetId="21" r:id="rId4"/>
    <sheet name="Metas" sheetId="22" r:id="rId5"/>
    <sheet name="Politicas" sheetId="23" r:id="rId6"/>
    <sheet name="POA" sheetId="31" r:id="rId7"/>
    <sheet name="CuadrodeMando" sheetId="24" state="hidden" r:id="rId8"/>
    <sheet name="FINANCIERA" sheetId="25" state="hidden" r:id="rId9"/>
    <sheet name="M. Calidad" sheetId="26" state="hidden" r:id="rId10"/>
    <sheet name="G. PROC" sheetId="27" state="hidden" r:id="rId11"/>
    <sheet name="G. TALENTO HNO" sheetId="28" state="hidden" r:id="rId12"/>
    <sheet name="USUARIO EXT" sheetId="29" state="hidden" r:id="rId13"/>
    <sheet name="POA 2023" sheetId="10" state="hidden" r:id="rId14"/>
    <sheet name="GRAFICO CALIDAD" sheetId="30" state="hidden" r:id="rId15"/>
    <sheet name="FIANACIERA GRAFICO" sheetId="13" state="hidden" r:id="rId16"/>
    <sheet name="SATISFACCION GRAFICO" sheetId="14" state="hidden" r:id="rId17"/>
    <sheet name="PROCESOS" sheetId="15" state="hidden" r:id="rId18"/>
    <sheet name="FACTURACION" sheetId="1" state="hidden" r:id="rId19"/>
    <sheet name="CARTERA" sheetId="2" state="hidden" r:id="rId20"/>
    <sheet name="PASIVO - BALANCE- ESTADO R" sheetId="3" state="hidden" r:id="rId21"/>
    <sheet name="PRODUCCIÓN" sheetId="4" state="hidden" r:id="rId22"/>
    <sheet name="CALIDAD" sheetId="5" state="hidden" r:id="rId23"/>
    <sheet name="PROCESOS JUDICIALES " sheetId="6" state="hidden" r:id="rId24"/>
    <sheet name="TALENTO HUMANO" sheetId="11" state="hidden" r:id="rId25"/>
    <sheet name="MANTENI" sheetId="12" state="hidden" r:id="rId26"/>
    <sheet name="TABLERO" sheetId="8" state="hidden" r:id="rId27"/>
  </sheets>
  <externalReferences>
    <externalReference r:id="rId28"/>
  </externalReferences>
  <definedNames>
    <definedName name="_xlnm._FilterDatabase" localSheetId="21" hidden="1">PRODUCCIÓN!$A$2:$H$47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8" i="10" l="1"/>
  <c r="K59" i="5"/>
  <c r="K58" i="5"/>
  <c r="L58" i="5"/>
  <c r="L28" i="10"/>
  <c r="J14" i="29" s="1"/>
  <c r="K28" i="10"/>
  <c r="I14" i="29" s="1"/>
  <c r="J28" i="10"/>
  <c r="H14" i="29" s="1"/>
  <c r="I28" i="10"/>
  <c r="G14" i="29" s="1"/>
  <c r="K14" i="29"/>
  <c r="J58" i="5"/>
  <c r="H58" i="5"/>
  <c r="F58" i="5"/>
  <c r="D58" i="5"/>
  <c r="I14" i="24"/>
  <c r="G17" i="24"/>
  <c r="G27" i="24" s="1"/>
  <c r="G20" i="24"/>
  <c r="I23" i="24"/>
  <c r="I24" i="24"/>
  <c r="D27" i="24"/>
  <c r="E27" i="24"/>
  <c r="F27" i="24"/>
  <c r="C27" i="24"/>
  <c r="C32" i="24"/>
  <c r="G13" i="29" l="1"/>
  <c r="H13" i="29"/>
  <c r="I13" i="29"/>
  <c r="J13" i="29"/>
  <c r="K13" i="29"/>
  <c r="F13" i="29"/>
  <c r="F12" i="29"/>
  <c r="R42" i="28"/>
  <c r="R41" i="28"/>
  <c r="R40" i="28"/>
  <c r="R39" i="28"/>
  <c r="Q42" i="28"/>
  <c r="P42" i="28"/>
  <c r="O42" i="28"/>
  <c r="Q41" i="28"/>
  <c r="P41" i="28"/>
  <c r="O41" i="28"/>
  <c r="Q40" i="28"/>
  <c r="P40" i="28"/>
  <c r="O40" i="28"/>
  <c r="Q39" i="28"/>
  <c r="P39" i="28"/>
  <c r="O39" i="28"/>
  <c r="Q38" i="28"/>
  <c r="N42" i="28"/>
  <c r="N41" i="28"/>
  <c r="N40" i="28"/>
  <c r="N39" i="28"/>
  <c r="M38" i="28"/>
  <c r="M39" i="28"/>
  <c r="M40" i="28"/>
  <c r="M41" i="28"/>
  <c r="M42" i="28"/>
  <c r="M37" i="28"/>
  <c r="M48" i="10"/>
  <c r="R38" i="28" s="1"/>
  <c r="L48" i="10"/>
  <c r="K48" i="10"/>
  <c r="P38" i="28" s="1"/>
  <c r="J48" i="10"/>
  <c r="O38" i="28" s="1"/>
  <c r="I48" i="10"/>
  <c r="N38" i="28" s="1"/>
  <c r="M47" i="10"/>
  <c r="R37" i="28" s="1"/>
  <c r="L47" i="10"/>
  <c r="Q37" i="28" s="1"/>
  <c r="K47" i="10"/>
  <c r="P37" i="28" s="1"/>
  <c r="J47" i="10"/>
  <c r="O37" i="28" s="1"/>
  <c r="I47" i="10"/>
  <c r="N37" i="28" s="1"/>
  <c r="C33" i="11"/>
  <c r="B33" i="11"/>
  <c r="R48" i="10"/>
  <c r="Q48" i="10"/>
  <c r="P48" i="10"/>
  <c r="O48" i="10"/>
  <c r="N48" i="10"/>
  <c r="R47" i="10"/>
  <c r="Q47" i="10"/>
  <c r="P47" i="10"/>
  <c r="O47" i="10"/>
  <c r="N47" i="10"/>
  <c r="M17" i="28"/>
  <c r="M16" i="28"/>
  <c r="N19" i="27"/>
  <c r="J21" i="27"/>
  <c r="J20" i="27"/>
  <c r="J19" i="27"/>
  <c r="J17" i="27"/>
  <c r="J18" i="27"/>
  <c r="J13" i="27"/>
  <c r="J14" i="27"/>
  <c r="J15" i="27"/>
  <c r="J16" i="27"/>
  <c r="J12" i="27"/>
  <c r="M13" i="26"/>
  <c r="N13" i="26"/>
  <c r="O13" i="26"/>
  <c r="P13" i="26"/>
  <c r="R13" i="26"/>
  <c r="S13" i="26"/>
  <c r="T13" i="26"/>
  <c r="U13" i="26"/>
  <c r="V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AT13" i="26"/>
  <c r="AU13" i="26"/>
  <c r="AV13" i="26"/>
  <c r="AW13" i="26"/>
  <c r="AX13" i="26"/>
  <c r="AY13" i="26"/>
  <c r="AZ13" i="26"/>
  <c r="BA13" i="26"/>
  <c r="BB13" i="26"/>
  <c r="BC13" i="26"/>
  <c r="BD13" i="26"/>
  <c r="BE13" i="26"/>
  <c r="BF13" i="26"/>
  <c r="BG13" i="26"/>
  <c r="BH13" i="26"/>
  <c r="BI13" i="26"/>
  <c r="BJ13" i="26"/>
  <c r="BK13" i="26"/>
  <c r="BL13" i="26"/>
  <c r="BM13" i="26"/>
  <c r="BN13" i="26"/>
  <c r="BO13"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W15" i="26"/>
  <c r="X15" i="26"/>
  <c r="Y15" i="26"/>
  <c r="Z15" i="26"/>
  <c r="AA15" i="26"/>
  <c r="AB15" i="26"/>
  <c r="AC15" i="26"/>
  <c r="AD15" i="26"/>
  <c r="AE15" i="26"/>
  <c r="AF15" i="26"/>
  <c r="AG15" i="26"/>
  <c r="AH15" i="26"/>
  <c r="AI15" i="26"/>
  <c r="AJ15" i="26"/>
  <c r="AK15" i="26"/>
  <c r="AL15" i="26"/>
  <c r="AM15" i="26"/>
  <c r="AN15" i="26"/>
  <c r="AO15" i="26"/>
  <c r="AP15" i="26"/>
  <c r="AQ15" i="26"/>
  <c r="AR15" i="26"/>
  <c r="AS15" i="26"/>
  <c r="AT15" i="26"/>
  <c r="AU15" i="26"/>
  <c r="AV15" i="26"/>
  <c r="AW15" i="26"/>
  <c r="AX15" i="26"/>
  <c r="AY15" i="26"/>
  <c r="AZ15" i="26"/>
  <c r="BA15" i="26"/>
  <c r="BB15" i="26"/>
  <c r="BC15" i="26"/>
  <c r="BD15" i="26"/>
  <c r="BE15" i="26"/>
  <c r="BF15" i="26"/>
  <c r="BG15" i="26"/>
  <c r="BH15" i="26"/>
  <c r="BI15" i="26"/>
  <c r="BJ15" i="26"/>
  <c r="BK15" i="26"/>
  <c r="BL15" i="26"/>
  <c r="BM15" i="26"/>
  <c r="BN15" i="26"/>
  <c r="BO15" i="26"/>
  <c r="W16" i="26"/>
  <c r="X16" i="26"/>
  <c r="Y16" i="26"/>
  <c r="Z16" i="26"/>
  <c r="AA16" i="26"/>
  <c r="AB16" i="26"/>
  <c r="AC16" i="26"/>
  <c r="AD16" i="26"/>
  <c r="AE16" i="26"/>
  <c r="AF16" i="26"/>
  <c r="AG16" i="26"/>
  <c r="AH16" i="26"/>
  <c r="AI16" i="26"/>
  <c r="AJ16" i="26"/>
  <c r="AK16" i="26"/>
  <c r="AL16" i="26"/>
  <c r="AM16" i="26"/>
  <c r="AN16" i="26"/>
  <c r="AO16" i="26"/>
  <c r="AP16" i="26"/>
  <c r="AQ16" i="26"/>
  <c r="AR16" i="26"/>
  <c r="AS16" i="26"/>
  <c r="AT16" i="26"/>
  <c r="AU16" i="26"/>
  <c r="AV16" i="26"/>
  <c r="AW16" i="26"/>
  <c r="AX16" i="26"/>
  <c r="AY16" i="26"/>
  <c r="AZ16" i="26"/>
  <c r="BA16" i="26"/>
  <c r="BB16" i="26"/>
  <c r="BC16" i="26"/>
  <c r="BD16" i="26"/>
  <c r="BE16" i="26"/>
  <c r="BF16" i="26"/>
  <c r="BG16" i="26"/>
  <c r="BH16" i="26"/>
  <c r="BI16" i="26"/>
  <c r="BJ16" i="26"/>
  <c r="BK16" i="26"/>
  <c r="BL16" i="26"/>
  <c r="BM16" i="26"/>
  <c r="BN16" i="26"/>
  <c r="BO16" i="26"/>
  <c r="M22" i="26"/>
  <c r="N22" i="26"/>
  <c r="O22" i="26"/>
  <c r="P22" i="26"/>
  <c r="W22" i="26"/>
  <c r="X22" i="26"/>
  <c r="Y22" i="26"/>
  <c r="Z22" i="26"/>
  <c r="AA22" i="26"/>
  <c r="AB22" i="26"/>
  <c r="AC22" i="26"/>
  <c r="AD22" i="26"/>
  <c r="AE22" i="26"/>
  <c r="AF22" i="26"/>
  <c r="AG22" i="26"/>
  <c r="AH22" i="26"/>
  <c r="AI22" i="26"/>
  <c r="AJ22" i="26"/>
  <c r="AK22" i="26"/>
  <c r="AL22" i="26"/>
  <c r="AM22" i="26"/>
  <c r="AN22" i="26"/>
  <c r="AO22" i="26"/>
  <c r="AP22" i="26"/>
  <c r="AQ22" i="26"/>
  <c r="AR22" i="26"/>
  <c r="AS22" i="26"/>
  <c r="AT22" i="26"/>
  <c r="AU22" i="26"/>
  <c r="AV22" i="26"/>
  <c r="AW22" i="26"/>
  <c r="AX22" i="26"/>
  <c r="AY22" i="26"/>
  <c r="AZ22" i="26"/>
  <c r="BA22" i="26"/>
  <c r="BB22" i="26"/>
  <c r="BC22" i="26"/>
  <c r="BD22" i="26"/>
  <c r="BE22" i="26"/>
  <c r="BF22" i="26"/>
  <c r="BG22" i="26"/>
  <c r="BH22" i="26"/>
  <c r="BI22" i="26"/>
  <c r="BJ22" i="26"/>
  <c r="BK22" i="26"/>
  <c r="BL22" i="26"/>
  <c r="BM22" i="26"/>
  <c r="BN22" i="26"/>
  <c r="BO22" i="26"/>
  <c r="L22" i="26"/>
  <c r="L14" i="26"/>
  <c r="L15" i="26"/>
  <c r="L16" i="26"/>
  <c r="L13" i="26"/>
  <c r="U22" i="25"/>
  <c r="U21" i="25"/>
  <c r="U20" i="25"/>
  <c r="U19" i="25"/>
  <c r="U14" i="25"/>
  <c r="U15" i="25"/>
  <c r="U16" i="25"/>
  <c r="U17" i="25"/>
  <c r="U18" i="25"/>
  <c r="U13" i="25"/>
  <c r="I17" i="24"/>
  <c r="I20" i="24"/>
  <c r="G24" i="24"/>
  <c r="H27" i="24"/>
  <c r="I27" i="24" l="1"/>
  <c r="J29" i="24" s="1"/>
  <c r="G14" i="24"/>
  <c r="J28" i="24" l="1"/>
  <c r="J27" i="24"/>
  <c r="M30" i="10"/>
  <c r="Q22" i="26" s="1"/>
  <c r="R30" i="10"/>
  <c r="V22" i="26" s="1"/>
  <c r="Q30" i="10"/>
  <c r="U22" i="26" s="1"/>
  <c r="P30" i="10"/>
  <c r="T22" i="26" s="1"/>
  <c r="O30" i="10"/>
  <c r="S22" i="26" s="1"/>
  <c r="N30" i="10"/>
  <c r="R22" i="26" s="1"/>
  <c r="D16" i="12"/>
  <c r="C16" i="12"/>
  <c r="D8" i="12"/>
  <c r="C8" i="12"/>
  <c r="E8" i="12" s="1"/>
  <c r="C25" i="11"/>
  <c r="B25" i="11"/>
  <c r="C9" i="11"/>
  <c r="B9" i="11"/>
  <c r="B13" i="3"/>
  <c r="G38" i="8" s="1"/>
  <c r="L26" i="10"/>
  <c r="K26" i="10"/>
  <c r="X22" i="25" s="1"/>
  <c r="J26" i="10"/>
  <c r="W22" i="25" s="1"/>
  <c r="I26" i="10"/>
  <c r="V22" i="25" s="1"/>
  <c r="B16" i="3"/>
  <c r="L24" i="10" s="1"/>
  <c r="M24" i="10" s="1"/>
  <c r="B15" i="3"/>
  <c r="K24" i="10" s="1"/>
  <c r="B14" i="3"/>
  <c r="J24" i="10" s="1"/>
  <c r="D54" i="5"/>
  <c r="M31" i="10" s="1"/>
  <c r="Q13" i="26" s="1"/>
  <c r="E15" i="12"/>
  <c r="L44" i="10" s="1"/>
  <c r="N21" i="27" s="1"/>
  <c r="E14" i="12"/>
  <c r="K44" i="10" s="1"/>
  <c r="M21" i="27" s="1"/>
  <c r="E13" i="12"/>
  <c r="J44" i="10" s="1"/>
  <c r="L21" i="27" s="1"/>
  <c r="E12" i="12"/>
  <c r="I44" i="10" s="1"/>
  <c r="K21" i="27" s="1"/>
  <c r="E7" i="12"/>
  <c r="L43" i="10" s="1"/>
  <c r="N20" i="27" s="1"/>
  <c r="E6" i="12"/>
  <c r="K43" i="10" s="1"/>
  <c r="M20" i="27" s="1"/>
  <c r="E5" i="12"/>
  <c r="J43" i="10" s="1"/>
  <c r="L20" i="27" s="1"/>
  <c r="E4" i="12"/>
  <c r="I43" i="10" s="1"/>
  <c r="K20" i="27" s="1"/>
  <c r="C17" i="11"/>
  <c r="B17" i="11"/>
  <c r="R44" i="10"/>
  <c r="Q44" i="10"/>
  <c r="P44" i="10"/>
  <c r="O44" i="10"/>
  <c r="N44" i="10"/>
  <c r="R43" i="10"/>
  <c r="Q43" i="10"/>
  <c r="P43" i="10"/>
  <c r="O43" i="10"/>
  <c r="N43" i="10"/>
  <c r="R46" i="10"/>
  <c r="Q46" i="10"/>
  <c r="P46" i="10"/>
  <c r="O46" i="10"/>
  <c r="N46" i="10"/>
  <c r="D16" i="11"/>
  <c r="L46" i="10" s="1"/>
  <c r="Q17" i="28" s="1"/>
  <c r="D15" i="11"/>
  <c r="K46" i="10" s="1"/>
  <c r="P17" i="28" s="1"/>
  <c r="D14" i="11"/>
  <c r="J46" i="10" s="1"/>
  <c r="O17" i="28" s="1"/>
  <c r="D13" i="11"/>
  <c r="I46" i="10" s="1"/>
  <c r="N17" i="28" s="1"/>
  <c r="D6" i="11"/>
  <c r="J45" i="10" s="1"/>
  <c r="O16" i="28" s="1"/>
  <c r="D7" i="11"/>
  <c r="K45" i="10" s="1"/>
  <c r="P16" i="28" s="1"/>
  <c r="D8" i="11"/>
  <c r="L45" i="10" s="1"/>
  <c r="Q16" i="28" s="1"/>
  <c r="D5" i="11"/>
  <c r="I45" i="10" s="1"/>
  <c r="N16" i="28" s="1"/>
  <c r="R45" i="10"/>
  <c r="Q45" i="10"/>
  <c r="P45" i="10"/>
  <c r="O45" i="10"/>
  <c r="N45" i="10"/>
  <c r="K42" i="10"/>
  <c r="M19" i="27" s="1"/>
  <c r="J42" i="10"/>
  <c r="L19" i="27" s="1"/>
  <c r="I42" i="10"/>
  <c r="K19" i="27" s="1"/>
  <c r="E33" i="10"/>
  <c r="E34" i="10"/>
  <c r="E35" i="10"/>
  <c r="E36" i="10"/>
  <c r="E32" i="10"/>
  <c r="R41" i="10"/>
  <c r="Q41" i="10"/>
  <c r="P41" i="10"/>
  <c r="O41" i="10"/>
  <c r="N41" i="10"/>
  <c r="R40" i="10"/>
  <c r="Q40" i="10"/>
  <c r="P40" i="10"/>
  <c r="O40" i="10"/>
  <c r="N40" i="10"/>
  <c r="R39" i="10"/>
  <c r="Q39" i="10"/>
  <c r="P39" i="10"/>
  <c r="O39" i="10"/>
  <c r="N39" i="10"/>
  <c r="R38" i="10"/>
  <c r="Q38" i="10"/>
  <c r="P38" i="10"/>
  <c r="O38" i="10"/>
  <c r="N38" i="10"/>
  <c r="R37" i="10"/>
  <c r="Q37" i="10"/>
  <c r="P37" i="10"/>
  <c r="O37" i="10"/>
  <c r="N37" i="10"/>
  <c r="R36" i="10"/>
  <c r="Q36" i="10"/>
  <c r="P36" i="10"/>
  <c r="O36" i="10"/>
  <c r="N36" i="10"/>
  <c r="R35" i="10"/>
  <c r="Q35" i="10"/>
  <c r="P35" i="10"/>
  <c r="O35" i="10"/>
  <c r="N35" i="10"/>
  <c r="R34" i="10"/>
  <c r="V16" i="26" s="1"/>
  <c r="Q34" i="10"/>
  <c r="U16" i="26" s="1"/>
  <c r="P34" i="10"/>
  <c r="T16" i="26" s="1"/>
  <c r="O34" i="10"/>
  <c r="S16" i="26" s="1"/>
  <c r="N34" i="10"/>
  <c r="R16" i="26" s="1"/>
  <c r="R33" i="10"/>
  <c r="V15" i="26" s="1"/>
  <c r="Q33" i="10"/>
  <c r="U15" i="26" s="1"/>
  <c r="P33" i="10"/>
  <c r="T15" i="26" s="1"/>
  <c r="O33" i="10"/>
  <c r="S15" i="26" s="1"/>
  <c r="N33" i="10"/>
  <c r="R15" i="26" s="1"/>
  <c r="R32" i="10"/>
  <c r="V14" i="26" s="1"/>
  <c r="Q32" i="10"/>
  <c r="U14" i="26" s="1"/>
  <c r="P32" i="10"/>
  <c r="T14" i="26" s="1"/>
  <c r="O32" i="10"/>
  <c r="S14" i="26" s="1"/>
  <c r="N32" i="10"/>
  <c r="R14" i="26" s="1"/>
  <c r="L25" i="10"/>
  <c r="K25" i="10"/>
  <c r="X21" i="25" s="1"/>
  <c r="J25" i="10"/>
  <c r="W21" i="25" s="1"/>
  <c r="I25" i="10"/>
  <c r="V21" i="25" s="1"/>
  <c r="L23" i="10"/>
  <c r="K23" i="10"/>
  <c r="X20" i="25" s="1"/>
  <c r="J23" i="10"/>
  <c r="W20" i="25" s="1"/>
  <c r="I23" i="10"/>
  <c r="V20" i="25" s="1"/>
  <c r="L22" i="10"/>
  <c r="K22" i="10"/>
  <c r="X19" i="25" s="1"/>
  <c r="J22" i="10"/>
  <c r="W19" i="25" s="1"/>
  <c r="I22" i="10"/>
  <c r="V19" i="25" s="1"/>
  <c r="L21" i="10"/>
  <c r="K21" i="10"/>
  <c r="X18" i="25" s="1"/>
  <c r="J21" i="10"/>
  <c r="W18" i="25" s="1"/>
  <c r="I21" i="10"/>
  <c r="V18" i="25" s="1"/>
  <c r="L20" i="10"/>
  <c r="K20" i="10"/>
  <c r="X17" i="25" s="1"/>
  <c r="J20" i="10"/>
  <c r="W17" i="25" s="1"/>
  <c r="I20" i="10"/>
  <c r="V17" i="25" s="1"/>
  <c r="L19" i="10"/>
  <c r="K19" i="10"/>
  <c r="X16" i="25" s="1"/>
  <c r="J19" i="10"/>
  <c r="W16" i="25" s="1"/>
  <c r="I19" i="10"/>
  <c r="V16" i="25" s="1"/>
  <c r="L18" i="10"/>
  <c r="K18" i="10"/>
  <c r="X15" i="25" s="1"/>
  <c r="J18" i="10"/>
  <c r="W15" i="25" s="1"/>
  <c r="I18" i="10"/>
  <c r="V15" i="25" s="1"/>
  <c r="L17" i="10"/>
  <c r="K17" i="10"/>
  <c r="X14" i="25" s="1"/>
  <c r="J17" i="10"/>
  <c r="W14" i="25" s="1"/>
  <c r="I17" i="10"/>
  <c r="V14" i="25" s="1"/>
  <c r="L16" i="10"/>
  <c r="K16" i="10"/>
  <c r="X13" i="25" s="1"/>
  <c r="J16" i="10"/>
  <c r="W13" i="25" s="1"/>
  <c r="I16" i="10"/>
  <c r="V13" i="25" s="1"/>
  <c r="L15" i="10"/>
  <c r="M15" i="10" s="1"/>
  <c r="K15" i="10"/>
  <c r="J15" i="10"/>
  <c r="I15" i="10"/>
  <c r="L14" i="10"/>
  <c r="M14" i="10" s="1"/>
  <c r="K14" i="10"/>
  <c r="J14" i="10"/>
  <c r="I14" i="10"/>
  <c r="R13" i="10"/>
  <c r="Q13" i="10"/>
  <c r="P13" i="10"/>
  <c r="O13" i="10"/>
  <c r="N13" i="10"/>
  <c r="L13" i="10"/>
  <c r="M13" i="10" s="1"/>
  <c r="K13" i="10"/>
  <c r="J13" i="10"/>
  <c r="I13" i="10"/>
  <c r="R12" i="10"/>
  <c r="Q12" i="10"/>
  <c r="P12" i="10"/>
  <c r="O12" i="10"/>
  <c r="N12" i="10"/>
  <c r="L12" i="10"/>
  <c r="M12" i="10" s="1"/>
  <c r="K12" i="10"/>
  <c r="J12" i="10"/>
  <c r="I12" i="10"/>
  <c r="R11" i="10"/>
  <c r="Q11" i="10"/>
  <c r="P11" i="10"/>
  <c r="O11" i="10"/>
  <c r="N11" i="10"/>
  <c r="L11" i="10"/>
  <c r="M11" i="10" s="1"/>
  <c r="K11" i="10"/>
  <c r="J11" i="10"/>
  <c r="I11" i="10"/>
  <c r="R10" i="10"/>
  <c r="Q10" i="10"/>
  <c r="P10" i="10"/>
  <c r="O10" i="10"/>
  <c r="N10" i="10"/>
  <c r="L10" i="10"/>
  <c r="M10" i="10" s="1"/>
  <c r="K10" i="10"/>
  <c r="J10" i="10"/>
  <c r="I10" i="10"/>
  <c r="R9" i="10"/>
  <c r="Q9" i="10"/>
  <c r="P9" i="10"/>
  <c r="O9" i="10"/>
  <c r="N9" i="10"/>
  <c r="L9" i="10"/>
  <c r="M9" i="10" s="1"/>
  <c r="K9" i="10"/>
  <c r="J9" i="10"/>
  <c r="I9" i="10"/>
  <c r="R8" i="10"/>
  <c r="R26" i="10" s="1"/>
  <c r="Q8" i="10"/>
  <c r="Q26" i="10" s="1"/>
  <c r="P8" i="10"/>
  <c r="P26" i="10" s="1"/>
  <c r="O8" i="10"/>
  <c r="O26" i="10" s="1"/>
  <c r="N8" i="10"/>
  <c r="N26" i="10" s="1"/>
  <c r="L8" i="10"/>
  <c r="M8" i="10" s="1"/>
  <c r="K8" i="10"/>
  <c r="J8" i="10"/>
  <c r="I8" i="10"/>
  <c r="R7" i="10"/>
  <c r="R25" i="10" s="1"/>
  <c r="Q7" i="10"/>
  <c r="Q25" i="10" s="1"/>
  <c r="P7" i="10"/>
  <c r="P25" i="10" s="1"/>
  <c r="O7" i="10"/>
  <c r="O25" i="10" s="1"/>
  <c r="N7" i="10"/>
  <c r="N25" i="10" s="1"/>
  <c r="L7" i="10"/>
  <c r="M7" i="10" s="1"/>
  <c r="K7" i="10"/>
  <c r="J7" i="10"/>
  <c r="I7" i="10"/>
  <c r="R24" i="10"/>
  <c r="Q24" i="10"/>
  <c r="P24" i="10"/>
  <c r="O24" i="10"/>
  <c r="N24" i="10"/>
  <c r="R23" i="10"/>
  <c r="Q23" i="10"/>
  <c r="P23" i="10"/>
  <c r="O23" i="10"/>
  <c r="N23" i="10"/>
  <c r="R22" i="10"/>
  <c r="Q22" i="10"/>
  <c r="P22" i="10"/>
  <c r="O22" i="10"/>
  <c r="N22" i="10"/>
  <c r="R21" i="10"/>
  <c r="Q21" i="10"/>
  <c r="P21" i="10"/>
  <c r="O21" i="10"/>
  <c r="N21" i="10"/>
  <c r="R20" i="10"/>
  <c r="Q20" i="10"/>
  <c r="P20" i="10"/>
  <c r="O20" i="10"/>
  <c r="N20" i="10"/>
  <c r="R19" i="10"/>
  <c r="Q19" i="10"/>
  <c r="P19" i="10"/>
  <c r="O19" i="10"/>
  <c r="N19" i="10"/>
  <c r="R18" i="10"/>
  <c r="Q18" i="10"/>
  <c r="P18" i="10"/>
  <c r="O18" i="10"/>
  <c r="N18" i="10"/>
  <c r="R17" i="10"/>
  <c r="Q17" i="10"/>
  <c r="P17" i="10"/>
  <c r="O17" i="10"/>
  <c r="N17" i="10"/>
  <c r="R16" i="10"/>
  <c r="Q16" i="10"/>
  <c r="P16" i="10"/>
  <c r="O16" i="10"/>
  <c r="N16" i="10"/>
  <c r="R15" i="10"/>
  <c r="Q15" i="10"/>
  <c r="P15" i="10"/>
  <c r="O15" i="10"/>
  <c r="N15" i="10"/>
  <c r="R14" i="10"/>
  <c r="Q14" i="10"/>
  <c r="P14" i="10"/>
  <c r="O14" i="10"/>
  <c r="N14" i="10"/>
  <c r="J43" i="8"/>
  <c r="I43" i="8"/>
  <c r="H43" i="8"/>
  <c r="G43" i="8"/>
  <c r="J42" i="8"/>
  <c r="K42" i="8" s="1"/>
  <c r="I42" i="8"/>
  <c r="H42" i="8"/>
  <c r="G42" i="8"/>
  <c r="J41" i="8"/>
  <c r="K41" i="8" s="1"/>
  <c r="I41" i="8"/>
  <c r="H41" i="8"/>
  <c r="G41" i="8"/>
  <c r="J39" i="8"/>
  <c r="K39" i="8" s="1"/>
  <c r="I39" i="8"/>
  <c r="H39" i="8"/>
  <c r="G39" i="8"/>
  <c r="K43" i="8"/>
  <c r="H37" i="8"/>
  <c r="I37" i="8"/>
  <c r="J37" i="8"/>
  <c r="K37" i="8" s="1"/>
  <c r="G37" i="8"/>
  <c r="H36" i="8"/>
  <c r="I36" i="8"/>
  <c r="J36" i="8"/>
  <c r="K36" i="8" s="1"/>
  <c r="G36" i="8"/>
  <c r="J34" i="8"/>
  <c r="K34" i="8" s="1"/>
  <c r="I34" i="8"/>
  <c r="H34" i="8"/>
  <c r="G34" i="8"/>
  <c r="J33" i="8"/>
  <c r="K33" i="8" s="1"/>
  <c r="I33" i="8"/>
  <c r="H33" i="8"/>
  <c r="G33" i="8"/>
  <c r="J32" i="8"/>
  <c r="K32" i="8" s="1"/>
  <c r="H32" i="8"/>
  <c r="I32" i="8"/>
  <c r="G32" i="8"/>
  <c r="H31" i="8"/>
  <c r="I31" i="8"/>
  <c r="J31" i="8"/>
  <c r="K31" i="8" s="1"/>
  <c r="G31" i="8"/>
  <c r="H30" i="8"/>
  <c r="I30" i="8"/>
  <c r="J30" i="8"/>
  <c r="K30" i="8" s="1"/>
  <c r="G30" i="8"/>
  <c r="J29" i="8"/>
  <c r="K29" i="8" s="1"/>
  <c r="I29" i="8"/>
  <c r="H29" i="8"/>
  <c r="G29" i="8"/>
  <c r="J27" i="8"/>
  <c r="K27" i="8" s="1"/>
  <c r="I27" i="8"/>
  <c r="H27" i="8"/>
  <c r="G27" i="8"/>
  <c r="K26" i="8"/>
  <c r="J26" i="8"/>
  <c r="I26" i="8"/>
  <c r="H26" i="8"/>
  <c r="G26" i="8"/>
  <c r="J25" i="8"/>
  <c r="K25" i="8" s="1"/>
  <c r="I25" i="8"/>
  <c r="H25" i="8"/>
  <c r="G25" i="8"/>
  <c r="J24" i="8"/>
  <c r="K24" i="8" s="1"/>
  <c r="I24" i="8"/>
  <c r="H24" i="8"/>
  <c r="G24" i="8"/>
  <c r="J23" i="8"/>
  <c r="K23" i="8" s="1"/>
  <c r="I23" i="8"/>
  <c r="H23" i="8"/>
  <c r="G23" i="8"/>
  <c r="J22" i="8"/>
  <c r="K22" i="8" s="1"/>
  <c r="I22" i="8"/>
  <c r="H22" i="8"/>
  <c r="G22" i="8"/>
  <c r="J21" i="8"/>
  <c r="K21" i="8" s="1"/>
  <c r="I21" i="8"/>
  <c r="H21" i="8"/>
  <c r="G21" i="8"/>
  <c r="J20" i="8"/>
  <c r="K20" i="8" s="1"/>
  <c r="H20" i="8"/>
  <c r="G20" i="8"/>
  <c r="I20" i="8"/>
  <c r="J19" i="8"/>
  <c r="K19" i="8" s="1"/>
  <c r="I19" i="8"/>
  <c r="H19" i="8"/>
  <c r="G19" i="8"/>
  <c r="C16" i="8"/>
  <c r="D40" i="10" s="1"/>
  <c r="C17" i="8"/>
  <c r="D41" i="10" s="1"/>
  <c r="C15" i="8"/>
  <c r="D39" i="10" s="1"/>
  <c r="C14" i="8"/>
  <c r="D38" i="10" s="1"/>
  <c r="C11" i="8"/>
  <c r="D36" i="10" s="1"/>
  <c r="C12" i="8"/>
  <c r="D37" i="10" s="1"/>
  <c r="C13" i="8"/>
  <c r="D27" i="10" s="1"/>
  <c r="C10" i="8"/>
  <c r="D35" i="10" s="1"/>
  <c r="C8" i="8"/>
  <c r="D33" i="10" s="1"/>
  <c r="C9" i="8"/>
  <c r="D34" i="10" s="1"/>
  <c r="C7" i="8"/>
  <c r="D32" i="10" s="1"/>
  <c r="P25" i="8"/>
  <c r="P45" i="8" s="1"/>
  <c r="O25" i="8"/>
  <c r="O45" i="8" s="1"/>
  <c r="N25" i="8"/>
  <c r="N45" i="8" s="1"/>
  <c r="M25" i="8"/>
  <c r="M45" i="8" s="1"/>
  <c r="L25" i="8"/>
  <c r="L45" i="8" s="1"/>
  <c r="P24" i="8"/>
  <c r="P44" i="8" s="1"/>
  <c r="O24" i="8"/>
  <c r="O44" i="8" s="1"/>
  <c r="N24" i="8"/>
  <c r="N44" i="8" s="1"/>
  <c r="M24" i="8"/>
  <c r="M44" i="8" s="1"/>
  <c r="L24" i="8"/>
  <c r="L44" i="8" s="1"/>
  <c r="P23" i="8"/>
  <c r="P43" i="8" s="1"/>
  <c r="O23" i="8"/>
  <c r="O43" i="8" s="1"/>
  <c r="N23" i="8"/>
  <c r="N43" i="8" s="1"/>
  <c r="M23" i="8"/>
  <c r="M43" i="8" s="1"/>
  <c r="L23" i="8"/>
  <c r="L43" i="8" s="1"/>
  <c r="P22" i="8"/>
  <c r="P42" i="8" s="1"/>
  <c r="O22" i="8"/>
  <c r="O42" i="8" s="1"/>
  <c r="N22" i="8"/>
  <c r="N42" i="8" s="1"/>
  <c r="M22" i="8"/>
  <c r="M42" i="8" s="1"/>
  <c r="L22" i="8"/>
  <c r="L42" i="8" s="1"/>
  <c r="P21" i="8"/>
  <c r="P41" i="8" s="1"/>
  <c r="O21" i="8"/>
  <c r="O41" i="8" s="1"/>
  <c r="N21" i="8"/>
  <c r="N41" i="8" s="1"/>
  <c r="M21" i="8"/>
  <c r="M41" i="8" s="1"/>
  <c r="L21" i="8"/>
  <c r="L41" i="8" s="1"/>
  <c r="P20" i="8"/>
  <c r="P40" i="8" s="1"/>
  <c r="O20" i="8"/>
  <c r="O40" i="8" s="1"/>
  <c r="N20" i="8"/>
  <c r="N40" i="8" s="1"/>
  <c r="M20" i="8"/>
  <c r="M40" i="8" s="1"/>
  <c r="L20" i="8"/>
  <c r="L40" i="8" s="1"/>
  <c r="P19" i="8"/>
  <c r="P39" i="8" s="1"/>
  <c r="O19" i="8"/>
  <c r="O39" i="8" s="1"/>
  <c r="N19" i="8"/>
  <c r="N39" i="8" s="1"/>
  <c r="M19" i="8"/>
  <c r="M39" i="8" s="1"/>
  <c r="L19" i="8"/>
  <c r="L39" i="8" s="1"/>
  <c r="P18" i="8"/>
  <c r="P38" i="8" s="1"/>
  <c r="O18" i="8"/>
  <c r="O38" i="8" s="1"/>
  <c r="N18" i="8"/>
  <c r="N38" i="8" s="1"/>
  <c r="M18" i="8"/>
  <c r="M38" i="8" s="1"/>
  <c r="L18" i="8"/>
  <c r="L38" i="8" s="1"/>
  <c r="P17" i="8"/>
  <c r="P37" i="8" s="1"/>
  <c r="O17" i="8"/>
  <c r="O37" i="8" s="1"/>
  <c r="N17" i="8"/>
  <c r="N37" i="8" s="1"/>
  <c r="M17" i="8"/>
  <c r="M37" i="8" s="1"/>
  <c r="L17" i="8"/>
  <c r="L37" i="8" s="1"/>
  <c r="P16" i="8"/>
  <c r="P36" i="8" s="1"/>
  <c r="O16" i="8"/>
  <c r="O36" i="8" s="1"/>
  <c r="N16" i="8"/>
  <c r="N36" i="8" s="1"/>
  <c r="M16" i="8"/>
  <c r="M36" i="8" s="1"/>
  <c r="L16" i="8"/>
  <c r="L36" i="8" s="1"/>
  <c r="P15" i="8"/>
  <c r="P35" i="8" s="1"/>
  <c r="O15" i="8"/>
  <c r="O35" i="8" s="1"/>
  <c r="N15" i="8"/>
  <c r="N35" i="8" s="1"/>
  <c r="M15" i="8"/>
  <c r="M35" i="8" s="1"/>
  <c r="L15" i="8"/>
  <c r="L35" i="8" s="1"/>
  <c r="P14" i="8"/>
  <c r="P34" i="8" s="1"/>
  <c r="O14" i="8"/>
  <c r="O34" i="8" s="1"/>
  <c r="N14" i="8"/>
  <c r="N34" i="8" s="1"/>
  <c r="M14" i="8"/>
  <c r="M34" i="8" s="1"/>
  <c r="L14" i="8"/>
  <c r="L34" i="8" s="1"/>
  <c r="P13" i="8"/>
  <c r="P33" i="8" s="1"/>
  <c r="O13" i="8"/>
  <c r="O33" i="8" s="1"/>
  <c r="N13" i="8"/>
  <c r="N33" i="8" s="1"/>
  <c r="M13" i="8"/>
  <c r="M33" i="8" s="1"/>
  <c r="L13" i="8"/>
  <c r="L33" i="8" s="1"/>
  <c r="P12" i="8"/>
  <c r="P32" i="8" s="1"/>
  <c r="O12" i="8"/>
  <c r="O32" i="8" s="1"/>
  <c r="N12" i="8"/>
  <c r="N32" i="8" s="1"/>
  <c r="M12" i="8"/>
  <c r="M32" i="8" s="1"/>
  <c r="L12" i="8"/>
  <c r="L32" i="8" s="1"/>
  <c r="P11" i="8"/>
  <c r="P31" i="8" s="1"/>
  <c r="O11" i="8"/>
  <c r="O31" i="8" s="1"/>
  <c r="N11" i="8"/>
  <c r="N31" i="8" s="1"/>
  <c r="M11" i="8"/>
  <c r="M31" i="8" s="1"/>
  <c r="L11" i="8"/>
  <c r="L31" i="8" s="1"/>
  <c r="P10" i="8"/>
  <c r="P30" i="8" s="1"/>
  <c r="O10" i="8"/>
  <c r="O30" i="8" s="1"/>
  <c r="N10" i="8"/>
  <c r="N30" i="8" s="1"/>
  <c r="M10" i="8"/>
  <c r="M30" i="8" s="1"/>
  <c r="L10" i="8"/>
  <c r="L30" i="8" s="1"/>
  <c r="P9" i="8"/>
  <c r="P29" i="8" s="1"/>
  <c r="O9" i="8"/>
  <c r="O29" i="8" s="1"/>
  <c r="N9" i="8"/>
  <c r="N29" i="8" s="1"/>
  <c r="M9" i="8"/>
  <c r="M29" i="8" s="1"/>
  <c r="L9" i="8"/>
  <c r="L29" i="8" s="1"/>
  <c r="P8" i="8"/>
  <c r="P27" i="8" s="1"/>
  <c r="O8" i="8"/>
  <c r="O27" i="8" s="1"/>
  <c r="N8" i="8"/>
  <c r="N27" i="8" s="1"/>
  <c r="M8" i="8"/>
  <c r="M27" i="8" s="1"/>
  <c r="L8" i="8"/>
  <c r="L27" i="8" s="1"/>
  <c r="P7" i="8"/>
  <c r="P26" i="8" s="1"/>
  <c r="P46" i="8" s="1"/>
  <c r="O7" i="8"/>
  <c r="O26" i="8" s="1"/>
  <c r="O46" i="8" s="1"/>
  <c r="N7" i="8"/>
  <c r="N26" i="8" s="1"/>
  <c r="N46" i="8" s="1"/>
  <c r="M7" i="8"/>
  <c r="M26" i="8" s="1"/>
  <c r="M46" i="8" s="1"/>
  <c r="L7" i="8"/>
  <c r="L26" i="8" s="1"/>
  <c r="L46" i="8" s="1"/>
  <c r="M16" i="10" l="1"/>
  <c r="Z13" i="25" s="1"/>
  <c r="Y13" i="25"/>
  <c r="M17" i="10"/>
  <c r="Z14" i="25" s="1"/>
  <c r="Y14" i="25"/>
  <c r="M18" i="10"/>
  <c r="Z15" i="25" s="1"/>
  <c r="Y15" i="25"/>
  <c r="M19" i="10"/>
  <c r="Z16" i="25" s="1"/>
  <c r="Y16" i="25"/>
  <c r="M20" i="10"/>
  <c r="Z17" i="25" s="1"/>
  <c r="Y17" i="25"/>
  <c r="M21" i="10"/>
  <c r="Z18" i="25" s="1"/>
  <c r="Y18" i="25"/>
  <c r="M22" i="10"/>
  <c r="Z19" i="25" s="1"/>
  <c r="Y19" i="25"/>
  <c r="M23" i="10"/>
  <c r="Z20" i="25" s="1"/>
  <c r="Y20" i="25"/>
  <c r="M25" i="10"/>
  <c r="Z21" i="25" s="1"/>
  <c r="Y21" i="25"/>
  <c r="M26" i="10"/>
  <c r="Z22" i="25" s="1"/>
  <c r="Y22" i="25"/>
  <c r="I38" i="8"/>
  <c r="H38" i="8"/>
  <c r="I24" i="10"/>
  <c r="M42" i="10"/>
  <c r="O19" i="27" s="1"/>
  <c r="E16" i="12"/>
  <c r="J38" i="8"/>
  <c r="K38" i="8" s="1"/>
  <c r="M44" i="10"/>
  <c r="O21" i="27" s="1"/>
  <c r="M43" i="10"/>
  <c r="O20" i="27" s="1"/>
  <c r="D17" i="11"/>
  <c r="M46" i="10" s="1"/>
  <c r="R17" i="28" s="1"/>
  <c r="D9" i="11"/>
  <c r="M45" i="10" s="1"/>
  <c r="R16" i="28" s="1"/>
  <c r="C50" i="5" l="1"/>
  <c r="H14" i="8" s="1"/>
  <c r="J38" i="10" s="1"/>
  <c r="L15" i="27" s="1"/>
  <c r="D50" i="5"/>
  <c r="I14" i="8" s="1"/>
  <c r="K38" i="10" s="1"/>
  <c r="M15" i="27" s="1"/>
  <c r="E50" i="5"/>
  <c r="J14" i="8" s="1"/>
  <c r="L38" i="10" s="1"/>
  <c r="N15" i="27" s="1"/>
  <c r="B50" i="5"/>
  <c r="G14" i="8" s="1"/>
  <c r="I38" i="10" s="1"/>
  <c r="K15" i="27" s="1"/>
  <c r="C53" i="4"/>
  <c r="G17" i="8" s="1"/>
  <c r="I41" i="10" s="1"/>
  <c r="K18" i="27" s="1"/>
  <c r="D53" i="4"/>
  <c r="H17" i="8" s="1"/>
  <c r="J41" i="10" s="1"/>
  <c r="L18" i="27" s="1"/>
  <c r="E53" i="4"/>
  <c r="I17" i="8" s="1"/>
  <c r="K41" i="10" s="1"/>
  <c r="M18" i="27" s="1"/>
  <c r="F53" i="4"/>
  <c r="J17" i="8" s="1"/>
  <c r="L41" i="10" s="1"/>
  <c r="N18" i="27" s="1"/>
  <c r="D52" i="4"/>
  <c r="H16" i="8" s="1"/>
  <c r="J40" i="10" s="1"/>
  <c r="L17" i="27" s="1"/>
  <c r="E52" i="4"/>
  <c r="I16" i="8" s="1"/>
  <c r="K40" i="10" s="1"/>
  <c r="M17" i="27" s="1"/>
  <c r="F52" i="4"/>
  <c r="J16" i="8" s="1"/>
  <c r="L40" i="10" s="1"/>
  <c r="N17" i="27" s="1"/>
  <c r="C52" i="4"/>
  <c r="G16" i="8" s="1"/>
  <c r="I40" i="10" s="1"/>
  <c r="K17" i="27" s="1"/>
  <c r="D51" i="4"/>
  <c r="H15" i="8" s="1"/>
  <c r="J39" i="10" s="1"/>
  <c r="L16" i="27" s="1"/>
  <c r="E51" i="4"/>
  <c r="I15" i="8" s="1"/>
  <c r="K39" i="10" s="1"/>
  <c r="M16" i="27" s="1"/>
  <c r="F51" i="4"/>
  <c r="J15" i="8" s="1"/>
  <c r="L39" i="10" s="1"/>
  <c r="N16" i="27" s="1"/>
  <c r="C51" i="4"/>
  <c r="G15" i="8" s="1"/>
  <c r="I39" i="10" s="1"/>
  <c r="K16" i="27" s="1"/>
  <c r="C49" i="5"/>
  <c r="H13" i="8" s="1"/>
  <c r="J27" i="10" s="1"/>
  <c r="H12" i="29" s="1"/>
  <c r="D49" i="5"/>
  <c r="I13" i="8" s="1"/>
  <c r="K27" i="10" s="1"/>
  <c r="I12" i="29" s="1"/>
  <c r="E49" i="5"/>
  <c r="J13" i="8" s="1"/>
  <c r="L27" i="10" s="1"/>
  <c r="J12" i="29" s="1"/>
  <c r="B49" i="5"/>
  <c r="G13" i="8" s="1"/>
  <c r="I27" i="10" s="1"/>
  <c r="G12" i="29" s="1"/>
  <c r="C48" i="5"/>
  <c r="H12" i="8" s="1"/>
  <c r="J37" i="10" s="1"/>
  <c r="L14" i="27" s="1"/>
  <c r="D48" i="5"/>
  <c r="I12" i="8" s="1"/>
  <c r="K37" i="10" s="1"/>
  <c r="M14" i="27" s="1"/>
  <c r="E48" i="5"/>
  <c r="J12" i="8" s="1"/>
  <c r="L37" i="10" s="1"/>
  <c r="N14" i="27" s="1"/>
  <c r="B48" i="5"/>
  <c r="G12" i="8" s="1"/>
  <c r="I37" i="10" s="1"/>
  <c r="K14" i="27" s="1"/>
  <c r="C47" i="5"/>
  <c r="H11" i="8" s="1"/>
  <c r="J36" i="10" s="1"/>
  <c r="L13" i="27" s="1"/>
  <c r="D47" i="5"/>
  <c r="I11" i="8" s="1"/>
  <c r="K36" i="10" s="1"/>
  <c r="M13" i="27" s="1"/>
  <c r="E47" i="5"/>
  <c r="J11" i="8" s="1"/>
  <c r="L36" i="10" s="1"/>
  <c r="N13" i="27" s="1"/>
  <c r="B47" i="5"/>
  <c r="G11" i="8" s="1"/>
  <c r="I36" i="10" s="1"/>
  <c r="K13" i="27" s="1"/>
  <c r="B46" i="5"/>
  <c r="G10" i="8" s="1"/>
  <c r="I35" i="10" s="1"/>
  <c r="K12" i="27" s="1"/>
  <c r="C46" i="5"/>
  <c r="H10" i="8" s="1"/>
  <c r="J35" i="10" s="1"/>
  <c r="L12" i="27" s="1"/>
  <c r="D46" i="5"/>
  <c r="I10" i="8" s="1"/>
  <c r="K35" i="10" s="1"/>
  <c r="M12" i="27" s="1"/>
  <c r="E46" i="5"/>
  <c r="J10" i="8" s="1"/>
  <c r="L35" i="10" s="1"/>
  <c r="N12" i="27" s="1"/>
  <c r="C43" i="5"/>
  <c r="H9" i="8" s="1"/>
  <c r="J34" i="10" s="1"/>
  <c r="N16" i="26" s="1"/>
  <c r="D43" i="5"/>
  <c r="I9" i="8" s="1"/>
  <c r="K34" i="10" s="1"/>
  <c r="O16" i="26" s="1"/>
  <c r="E43" i="5"/>
  <c r="J9" i="8" s="1"/>
  <c r="L34" i="10" s="1"/>
  <c r="P16" i="26" s="1"/>
  <c r="B43" i="5"/>
  <c r="G9" i="8" s="1"/>
  <c r="I34" i="10" s="1"/>
  <c r="M16" i="26" s="1"/>
  <c r="C42" i="5"/>
  <c r="H8" i="8" s="1"/>
  <c r="J33" i="10" s="1"/>
  <c r="N15" i="26" s="1"/>
  <c r="D42" i="5"/>
  <c r="I8" i="8" s="1"/>
  <c r="K33" i="10" s="1"/>
  <c r="O15" i="26" s="1"/>
  <c r="E42" i="5"/>
  <c r="J8" i="8" s="1"/>
  <c r="L33" i="10" s="1"/>
  <c r="P15" i="26" s="1"/>
  <c r="B42" i="5"/>
  <c r="G8" i="8" s="1"/>
  <c r="I33" i="10" s="1"/>
  <c r="M15" i="26" s="1"/>
  <c r="C41" i="5"/>
  <c r="H7" i="8" s="1"/>
  <c r="J32" i="10" s="1"/>
  <c r="N14" i="26" s="1"/>
  <c r="D41" i="5"/>
  <c r="I7" i="8" s="1"/>
  <c r="K32" i="10" s="1"/>
  <c r="O14" i="26" s="1"/>
  <c r="E41" i="5"/>
  <c r="J7" i="8" s="1"/>
  <c r="L32" i="10" s="1"/>
  <c r="P14" i="26" s="1"/>
  <c r="B41" i="5"/>
  <c r="G7" i="8" s="1"/>
  <c r="I32" i="10" s="1"/>
  <c r="M14" i="26" s="1"/>
  <c r="F36" i="5"/>
  <c r="F35" i="5"/>
  <c r="F50" i="5" s="1"/>
  <c r="K14" i="8" s="1"/>
  <c r="M38" i="10" s="1"/>
  <c r="O15" i="27" s="1"/>
  <c r="F34" i="5"/>
  <c r="F31" i="5"/>
  <c r="F30" i="5"/>
  <c r="F29" i="5"/>
  <c r="F28" i="5"/>
  <c r="F27" i="5"/>
  <c r="F26" i="5"/>
  <c r="F25" i="5"/>
  <c r="F24" i="5"/>
  <c r="F23" i="5"/>
  <c r="F22" i="5"/>
  <c r="F21" i="5"/>
  <c r="F20" i="5"/>
  <c r="F19" i="5"/>
  <c r="F18" i="5"/>
  <c r="F17" i="5"/>
  <c r="F16" i="5"/>
  <c r="F15" i="5"/>
  <c r="F14" i="5"/>
  <c r="F11" i="5"/>
  <c r="F10" i="5"/>
  <c r="F9" i="5"/>
  <c r="F8" i="5"/>
  <c r="F7" i="5"/>
  <c r="F6" i="5"/>
  <c r="F5" i="5"/>
  <c r="F4" i="5"/>
  <c r="G52" i="4"/>
  <c r="K16" i="8" s="1"/>
  <c r="M40" i="10" s="1"/>
  <c r="O17" i="27" s="1"/>
  <c r="F41" i="5" l="1"/>
  <c r="K7" i="8" s="1"/>
  <c r="M32" i="10" s="1"/>
  <c r="Q14" i="26" s="1"/>
  <c r="F43" i="5"/>
  <c r="K9" i="8" s="1"/>
  <c r="M34" i="10" s="1"/>
  <c r="Q16" i="26" s="1"/>
  <c r="F46" i="5"/>
  <c r="K10" i="8" s="1"/>
  <c r="M35" i="10" s="1"/>
  <c r="O12" i="27" s="1"/>
  <c r="F49" i="5"/>
  <c r="K13" i="8" s="1"/>
  <c r="M27" i="10" s="1"/>
  <c r="K12" i="29" s="1"/>
  <c r="G53" i="4"/>
  <c r="K17" i="8" s="1"/>
  <c r="M41" i="10" s="1"/>
  <c r="O18" i="27" s="1"/>
  <c r="G51" i="4"/>
  <c r="K15" i="8" s="1"/>
  <c r="M39" i="10" s="1"/>
  <c r="O16" i="27" s="1"/>
  <c r="F42" i="5"/>
  <c r="K8" i="8" s="1"/>
  <c r="M33" i="10" s="1"/>
  <c r="Q15" i="26" s="1"/>
  <c r="F47" i="5"/>
  <c r="K11" i="8" s="1"/>
  <c r="M36" i="10" s="1"/>
  <c r="O13" i="27" s="1"/>
  <c r="F48" i="5"/>
  <c r="K12" i="8" s="1"/>
  <c r="M37" i="10" s="1"/>
  <c r="O14" i="27" s="1"/>
</calcChain>
</file>

<file path=xl/sharedStrings.xml><?xml version="1.0" encoding="utf-8"?>
<sst xmlns="http://schemas.openxmlformats.org/spreadsheetml/2006/main" count="1032" uniqueCount="417">
  <si>
    <t>Contratado</t>
  </si>
  <si>
    <t>Facturado</t>
  </si>
  <si>
    <t>Ingresos Sin Facturar</t>
  </si>
  <si>
    <t>Glosa Inicial (Objeciones pendientes de la vigencia)</t>
  </si>
  <si>
    <t>Glosada Definitiva de la Vigencia</t>
  </si>
  <si>
    <t>Recaudo Vigencia Actual</t>
  </si>
  <si>
    <t>Recaudo Vigencias Anteriores</t>
  </si>
  <si>
    <t>Total Recaudado</t>
  </si>
  <si>
    <t>Régimen Contributivo</t>
  </si>
  <si>
    <t>Régimen Subsidiado</t>
  </si>
  <si>
    <t>Población Pobre en lo No Cubierto con Subsidios a la Demanda</t>
  </si>
  <si>
    <t>...Población Pobre no afiliada al Régimen Subsidiado</t>
  </si>
  <si>
    <t>SOAT (Diferentes a ECAT)</t>
  </si>
  <si>
    <t>ADRES (Antes FOSYGA)</t>
  </si>
  <si>
    <t>Plan de intervenciones colectivas (antes PAB)</t>
  </si>
  <si>
    <t>Otras Ventas de Servicios de Salud</t>
  </si>
  <si>
    <t>Total venta de servicios de salud</t>
  </si>
  <si>
    <t>PRIMER TRIMESTRE</t>
  </si>
  <si>
    <t>SEGUNDO TRIMESTRE</t>
  </si>
  <si>
    <t>TERCER TRIMESTRE</t>
  </si>
  <si>
    <t>CUARTO TRIMESTRE</t>
  </si>
  <si>
    <t>Tipo de Pagador</t>
  </si>
  <si>
    <t>Subconcepto</t>
  </si>
  <si>
    <t>Hasta 60</t>
  </si>
  <si>
    <t>De 61 a 90</t>
  </si>
  <si>
    <t>De 91 a 180</t>
  </si>
  <si>
    <t>De 181 a 360</t>
  </si>
  <si>
    <t>Mayor 360</t>
  </si>
  <si>
    <t>Total Cartera Radicada</t>
  </si>
  <si>
    <t>Sin Facturar o con Facturación Pendiente de Radicar</t>
  </si>
  <si>
    <t>Glosa Inicial (Objeciones Pendientes)</t>
  </si>
  <si>
    <t>Giro directo para abono a la cartera sector salud</t>
  </si>
  <si>
    <t>Giro para abono de facturación sin identificar</t>
  </si>
  <si>
    <t>Deterioro acumulado de cuentas por cobrar - Prestación de Servicios</t>
  </si>
  <si>
    <t>Primer trimestre</t>
  </si>
  <si>
    <t>Segundo trimestre</t>
  </si>
  <si>
    <t>Tercer trimestre</t>
  </si>
  <si>
    <t>Cuarto trimestre</t>
  </si>
  <si>
    <t>SOAT - ECAT</t>
  </si>
  <si>
    <t>TOTAL CARTERA</t>
  </si>
  <si>
    <t>Saldo Mayor a 360 Días</t>
  </si>
  <si>
    <t>Saldo Menor a 360 Días</t>
  </si>
  <si>
    <t>Total</t>
  </si>
  <si>
    <t xml:space="preserve">PASIVO </t>
  </si>
  <si>
    <t>ACTIVO</t>
  </si>
  <si>
    <t>PATRIMONIO</t>
  </si>
  <si>
    <t>PASIVO</t>
  </si>
  <si>
    <t xml:space="preserve">BALANCE </t>
  </si>
  <si>
    <t>ESTADO DE RESULTADO</t>
  </si>
  <si>
    <t>INGRESOS</t>
  </si>
  <si>
    <t xml:space="preserve">GASTOS </t>
  </si>
  <si>
    <t xml:space="preserve">COSTOS </t>
  </si>
  <si>
    <t>CIERRE DEL EJERCICIO</t>
  </si>
  <si>
    <t>Variable</t>
  </si>
  <si>
    <t>Dosis de biológico aplicadas</t>
  </si>
  <si>
    <t>Controles de enfermería (Atención prenatal / crecimiento y desarrollo)</t>
  </si>
  <si>
    <t>Otros controles de enfermería de PyP (Diferentes a atención prenatal - Crecimiento y desarrollo)</t>
  </si>
  <si>
    <t>Citologías cervicovaginales tomadas</t>
  </si>
  <si>
    <t>Consultas de medicina general electivas realizadas</t>
  </si>
  <si>
    <t>Consultas de medicina general urgentes realizadas</t>
  </si>
  <si>
    <t>Consultas de medicina especializada electivas realizadas</t>
  </si>
  <si>
    <t>Consultas de medicina especializada urgentes realizadas</t>
  </si>
  <si>
    <t>Otras consultas electivas realizadas por profesionales diferentes a médico, enfermero u odontólogo (Incluye Psicología, Nutricionista, Optometria y otras)</t>
  </si>
  <si>
    <t>Total de consultas de odontología realizadas (valoración)</t>
  </si>
  <si>
    <t>Número de sesiones de odontología realizadas</t>
  </si>
  <si>
    <t>Total de tratamientos terminados (Paciente terminado)</t>
  </si>
  <si>
    <t>Sellantes aplicados</t>
  </si>
  <si>
    <t>Superficies obturadas (cualquier material)</t>
  </si>
  <si>
    <t>Exodoncias (cualquier tipo)</t>
  </si>
  <si>
    <t>Partos vaginales</t>
  </si>
  <si>
    <t>Partos por cesárea</t>
  </si>
  <si>
    <t>Total de egresos</t>
  </si>
  <si>
    <t>...Egresos obstétricos (partos, cesáreas y otros egresos obstétricos)</t>
  </si>
  <si>
    <t>...Egresos quirúrgicos (Sin incluir partos, cesáreas y otros egresos obstétricos)</t>
  </si>
  <si>
    <t>...Egresos no quirúrgicos (No incluye salud mental, partos, cesáreas y otros egresos obstétricos)</t>
  </si>
  <si>
    <t>...Egresos salud mental</t>
  </si>
  <si>
    <t>Pacientes en Observación</t>
  </si>
  <si>
    <t>Pacientes en Cuidados Intermedios</t>
  </si>
  <si>
    <t>Pacientes Unidad Cuidados Intensivos</t>
  </si>
  <si>
    <t>Total de días estancia de los egresos</t>
  </si>
  <si>
    <t>...Días estancia de los egresos obstétricos (Partos, cesáreas y otros obstétricos)</t>
  </si>
  <si>
    <t>...Días estancia de los egresos quirúrgicos (Sin Incluir partos, cesáreas y otros obstétricos)</t>
  </si>
  <si>
    <t>...Días estancia de los egresos No quirúrgicos (No incluye salud mental, partos, cesáreas y otros obstétricos)</t>
  </si>
  <si>
    <t>...Días estancia de los egresos salud mental</t>
  </si>
  <si>
    <t>Días estancia Cuidados Intermedios.</t>
  </si>
  <si>
    <t>Días estancia Cuidados Intensivos</t>
  </si>
  <si>
    <t>Total de días cama ocupados</t>
  </si>
  <si>
    <t>Total de días cama disponibles</t>
  </si>
  <si>
    <t>Total de cirugías realizadas (Sin incluir partos y cesáreas)</t>
  </si>
  <si>
    <t>...Cirugías grupos 2-6</t>
  </si>
  <si>
    <t>...Cirugías grupos 7-10</t>
  </si>
  <si>
    <t>...Cirugías grupos 11-13</t>
  </si>
  <si>
    <t>...Cirugías grupos 20-23</t>
  </si>
  <si>
    <t>Exámenes de laboratorio</t>
  </si>
  <si>
    <t>Número de imágenes diagnósticas tomadas</t>
  </si>
  <si>
    <t>Número de sesiones de terapias respiratorias realizadas</t>
  </si>
  <si>
    <t>Número de sesiones de terapias físicas realizadas</t>
  </si>
  <si>
    <t>Número de sesiones de otras terapias (sin incluir respiratorias y físicas)</t>
  </si>
  <si>
    <t>Número de visitas domiciliarias, comunitarias e institucionales -PIC-</t>
  </si>
  <si>
    <t>Número de sesiones de talleres colectivos -PIC-</t>
  </si>
  <si>
    <t>TOTAL</t>
  </si>
  <si>
    <t>Información para Indicadores de Seguridad</t>
  </si>
  <si>
    <t>Cantidad</t>
  </si>
  <si>
    <t>P.2.6. Número total de pacientes hospitalizados que sufren caídas en el periodo.</t>
  </si>
  <si>
    <t>P.2.6 Sumatoria de días de estancia de los pacientes en los servicios de hospitalización en el periodo.</t>
  </si>
  <si>
    <t>P.2.13 Número de pacientes que reingresan al servicio de urgencias en la misma institución antes de 72 horas con el mismo diagnóstico de egreso.</t>
  </si>
  <si>
    <t>P.2.13 Número total de egresos vivos atendidos en el servicio de urgencias durante el periodo definido.</t>
  </si>
  <si>
    <t>P.2.14 Número total de pacientes que reingresan al servicio de hospitalización, en la misma institución, antes de 15 días, por el mismo diagnostico de egreso en el período.</t>
  </si>
  <si>
    <t>P.2.14 Número total de egresos vivos en el periodo.</t>
  </si>
  <si>
    <t>P.2.15 Número total de cirugías programadas que fueron canceladas por causas atribuibles a la institución.</t>
  </si>
  <si>
    <t>P.2.15 Número total de cirugías programadas.</t>
  </si>
  <si>
    <t>Información para Indicadores de Experiencia de la Atención</t>
  </si>
  <si>
    <t>P.3.1 Sumatoria de la diferencia de días calendario entre la fecha en la que se asignó la cita de Medicina general de primera vez y la fecha en la cual el usuario la solicitó.</t>
  </si>
  <si>
    <t>P.3.1 Número total de citas de Medicina General de primera vez asignadas.</t>
  </si>
  <si>
    <t>P.3.2 Sumatoria de la diferencia de días calendario entre la fecha en la que se asignó la cita de Odontología general de primera vez y la fecha en la cual el usuario la solicitó.</t>
  </si>
  <si>
    <t>P.3.2 Número total de citas de Odontología General de primera vez asignadas.</t>
  </si>
  <si>
    <t>P.3.3 Sumatoria de la diferencia de días calendario entre la fecha en la que se asignó la cita de Medicina Interna de primera vez y la fecha en la cual el usuario la solicitó.</t>
  </si>
  <si>
    <t>P.3.3 Número total de citas de Medicina interna de primera vez asignadas.</t>
  </si>
  <si>
    <t>P.3.4 Sumatoria de la diferencia de días calendario entre la fecha en la que se asignó la cita de Pediatría de primera vez y la fecha en la cual el usuario la solicitó.</t>
  </si>
  <si>
    <t>P.3.4 Número total de citas de Pediatría de primera vez asignadas.</t>
  </si>
  <si>
    <t>P.3.5 Sumatoria de la diferencia de días calendario entre la fecha en la que se asignó la cita de Ginecología de primera vez y la fecha en la cual el usuario la solicitó.</t>
  </si>
  <si>
    <t>P.3.5 Número total de citas de Ginecología de primera vez asignadas.</t>
  </si>
  <si>
    <t>P.3.6 Sumatoria de la diferencia de días calendario entre la fecha en la que se asignó la cita de Obstetricia de primera vez y la fecha en la cual el usuario la solicitó.</t>
  </si>
  <si>
    <t>P.3.6 Número total de citas de Obstetricia de primera vez asignadas.</t>
  </si>
  <si>
    <t>P.3.7 Sumatoria de la diferencia de días calendario entre la fecha en la que se asignó la cita de Cirugía General de primera vez y la fecha en la cual el usuario la solicitó.</t>
  </si>
  <si>
    <t>P.3.7 Número total de citas de Cirugía General de primera vez asignadas.</t>
  </si>
  <si>
    <t>P.3.10 Sumatoria del número de minutos transcurridos a partir de que el paciente es clasificado como Triage 2 y el momento en el cual es atendido en consulta de Urgencias por médico.</t>
  </si>
  <si>
    <t>P.3.10 Número total de pacientes clasificados como Triage 2, en un periodo determinado.</t>
  </si>
  <si>
    <t>P.3.14 Número de usuarios que respondieron ?muy buena? o ?buena? a la pregunta: ¿cómo calificaría su experiencia global respecto a los servicios de salud que ha recibido a través de su IPS?.</t>
  </si>
  <si>
    <t>P.3.14 Número de usuarios que respondieron la pregunta.</t>
  </si>
  <si>
    <t>No. de pacientes remitidos a niveles superiores desde servicio ambulatorio y hospitalario</t>
  </si>
  <si>
    <t>No. de pacientes remitidos desde el servicio de urgencias a niveles superiores</t>
  </si>
  <si>
    <t>No. de pacientes remitidos para la atención del parto a niveles superiores</t>
  </si>
  <si>
    <t>CUARTOTRIMESTRE</t>
  </si>
  <si>
    <t xml:space="preserve">TASA DE CAIDAS EN HOSPITALIZACION </t>
  </si>
  <si>
    <t xml:space="preserve">PROPORCIÓN DE REINGRESOS EN URGENCIAS </t>
  </si>
  <si>
    <t>PROPORCIÓN DE REINGRESOS EN HOSPITALIZACIÓN</t>
  </si>
  <si>
    <t xml:space="preserve">TIEMPO PROMEDIO DE ESPERA PARA LA ASIGNACION DE CITA DE MEDICINA GENERAL </t>
  </si>
  <si>
    <t xml:space="preserve">TIEMPO PROMEDIO DE ESPERA PARA LA ASIGNACION DE CITA DE ODONTOLOGIA </t>
  </si>
  <si>
    <t>TIEMPO PROMEDIO DE ESPERA PARA LA ATENCION DE PACIENTE CLASIFICADO COMO TRIAGE 2 EN URGENCIAS</t>
  </si>
  <si>
    <t>PROPORCION DE SATISFACCIÓN GLOBAL DE LA IPS</t>
  </si>
  <si>
    <t>PROCESOS JUDICIALES</t>
  </si>
  <si>
    <t>TOTAL DE PROCESOS</t>
  </si>
  <si>
    <t xml:space="preserve">PROCESOS FINALIZADOS </t>
  </si>
  <si>
    <t xml:space="preserve">PROCESO A FAVOR </t>
  </si>
  <si>
    <t>PROCESOS EN CONTRA</t>
  </si>
  <si>
    <t xml:space="preserve">PORCENTAJE OCUPACIONAL </t>
  </si>
  <si>
    <t xml:space="preserve">PROMEDIO DIAS ESTANCIA </t>
  </si>
  <si>
    <t>GIRO CAMA</t>
  </si>
  <si>
    <t xml:space="preserve">PROPORCION DE PACIENTES ATENDIDOS POR URGENCIA REMITIDOS </t>
  </si>
  <si>
    <t>TABLERO DE MANDO DE INDICADORES CONCERTADOS</t>
  </si>
  <si>
    <t>2021-3</t>
  </si>
  <si>
    <t>CARACTERÍSTICA</t>
  </si>
  <si>
    <t>INDICADOR</t>
  </si>
  <si>
    <t>ESTANDAR</t>
  </si>
  <si>
    <t>PERIODICIDAD</t>
  </si>
  <si>
    <t>2021-1</t>
  </si>
  <si>
    <t>2021-2</t>
  </si>
  <si>
    <t>2021-4</t>
  </si>
  <si>
    <t>2021 AÑO</t>
  </si>
  <si>
    <t>2022-1</t>
  </si>
  <si>
    <t>2022-2</t>
  </si>
  <si>
    <t>2022-3</t>
  </si>
  <si>
    <t>2022-4</t>
  </si>
  <si>
    <t>2022 AÑO</t>
  </si>
  <si>
    <t>&lt; 3 días</t>
  </si>
  <si>
    <t>&lt; 20 min</t>
  </si>
  <si>
    <t>SATISFACCIÓN</t>
  </si>
  <si>
    <t>&gt;90%</t>
  </si>
  <si>
    <t xml:space="preserve">CONSOLIDADO GENERAL </t>
  </si>
  <si>
    <t>TRIMESTRAL</t>
  </si>
  <si>
    <t>PRODUCCIÓN</t>
  </si>
  <si>
    <t>&lt; 3 %</t>
  </si>
  <si>
    <t>&lt;0,01</t>
  </si>
  <si>
    <t>Total venta de servicios de salud subsidiado contratado</t>
  </si>
  <si>
    <t>Total venta de servicios de salud Contributivo contratado</t>
  </si>
  <si>
    <t>Total venta de servicios de salud Contributivo facturado</t>
  </si>
  <si>
    <t>Total venta de servicios de salud Contributivo recaudo</t>
  </si>
  <si>
    <t>Total venta de servicios de salud subsidiado  facturado</t>
  </si>
  <si>
    <t>Total venta de servicios de salud subsidiado  recaudo</t>
  </si>
  <si>
    <t>Total venta de servicios de salud contratado</t>
  </si>
  <si>
    <t>Total venta de servicios de salud  facturado</t>
  </si>
  <si>
    <t>Total venta de servicios de salud recaudo</t>
  </si>
  <si>
    <t>FINANCIERA FACTURACION</t>
  </si>
  <si>
    <t>CONTRIBUTIVO</t>
  </si>
  <si>
    <t>SUBSIDIADO</t>
  </si>
  <si>
    <t>OTROS DEUDORES POR VENTA DE SERVICIOS DE SALUD</t>
  </si>
  <si>
    <t>TOTAL CARTERA REGIMEN CONTRIBUTIVO</t>
  </si>
  <si>
    <t>TOTAL CARTERA REGIMEN SUBSIDIADO</t>
  </si>
  <si>
    <t>TOTAL CARTERA SOAT - ECAT</t>
  </si>
  <si>
    <t>TOTAL CARTERA OTROS DEUDORES POR VENTA DE SERVICIOS DE SALUD</t>
  </si>
  <si>
    <t>OTROS DEUDORES POR CONCEPTOS DIFERENTES A VENTA DE SERVICIOS DE SALUD</t>
  </si>
  <si>
    <t>TOTAL CARTERA OTROS DEUDORES POR CONCEPTOS DIFERENTES A VENTA DE SERVICIOS DE SALUD</t>
  </si>
  <si>
    <t>FACTURACION</t>
  </si>
  <si>
    <t>CARTERA</t>
  </si>
  <si>
    <t>FINANCIERA 
CARTERA</t>
  </si>
  <si>
    <t>FINANCIERA 
PASIVO</t>
  </si>
  <si>
    <t>FINANCIERA 
BALANCE</t>
  </si>
  <si>
    <t xml:space="preserve">ACTIVO </t>
  </si>
  <si>
    <t>BALANCE</t>
  </si>
  <si>
    <t>PROCESOS</t>
  </si>
  <si>
    <t xml:space="preserve">JUDIACIALES </t>
  </si>
  <si>
    <t xml:space="preserve">PROCESOS JUDICIALES TOTALES </t>
  </si>
  <si>
    <t xml:space="preserve">PROCESOS JUDICIALES FALLOS A FAVOR </t>
  </si>
  <si>
    <t>PROCESOS JUDICIALES  FALLOS EN CONTRA</t>
  </si>
  <si>
    <t>INCIDENCIA SIFILIS CONGENITA</t>
  </si>
  <si>
    <t xml:space="preserve">INCIDENCIA SIFILIS CONGENITA </t>
  </si>
  <si>
    <t xml:space="preserve">PLAN DE CAPACITACIONAES </t>
  </si>
  <si>
    <t xml:space="preserve">TOTAL PROGRAMADAS </t>
  </si>
  <si>
    <t>TOTAL EFECTUDAS</t>
  </si>
  <si>
    <t>RESULTADO</t>
  </si>
  <si>
    <t xml:space="preserve">PROPORCIÓN DE EJECUCIÓN DEL PLAN DE CAPACITACIONES </t>
  </si>
  <si>
    <t>PROPORCIÓN DE EJECUCIÓN DEL PLAN DE BIENESTAR E INCENTIVOS</t>
  </si>
  <si>
    <t>&gt;=80%</t>
  </si>
  <si>
    <t>AÑO</t>
  </si>
  <si>
    <t>PLAN DE BIENESTAR E INCENTIVOS</t>
  </si>
  <si>
    <t xml:space="preserve">MANTENIMIENTO INFRAESTRUCTURA </t>
  </si>
  <si>
    <t>MANTENIMIENTO EQUIPOS BIOMEDICOS</t>
  </si>
  <si>
    <t xml:space="preserve">MANTENIMIENTO INFRAESTRUTURA </t>
  </si>
  <si>
    <t xml:space="preserve"> USUARIO EXTERNO </t>
  </si>
  <si>
    <t>VISIÓN</t>
  </si>
  <si>
    <t>Para el año 2025 seremos identificados como una IPS líder en el primer nivel de atención, en proceso de acreditación, reconocida por su mejoramiento continuo, excelencia en la atención, personal idóneo trabajando en equipo y con una infraestructura que brinde un ambiente agradable que satisfaga las expectativas de nuestros usuarios internos y externos.</t>
  </si>
  <si>
    <t>Efectividad en la Auditoria para el Mejoramiento continuo de la calidad de la Atención en Salud</t>
  </si>
  <si>
    <t>EFECTIVIDAD EN LA AUDITORIA PARA EL MEJORAMIENTO CONTINUO DE LA CALIDAD DE LA ATENCIÓN EN SALUD</t>
  </si>
  <si>
    <t>ANUAL</t>
  </si>
  <si>
    <t>Número de Acciones de Mejora ejecutadas derivadas de las auditorias realizadas</t>
  </si>
  <si>
    <t>Total de Acciones de Mejoramiento programadas para la vigencia derivadas de los planes de mejora del componente de auditoria</t>
  </si>
  <si>
    <t>VALOR</t>
  </si>
  <si>
    <t>TOTAL VENTA DE SERVICIOS DE SALUD CONTRIBUTIVO CONTRATADO</t>
  </si>
  <si>
    <t>TOTAL VENTA DE SERVICIOS DE SALUD CONTRIBUTIVO FACTURADO</t>
  </si>
  <si>
    <t>TOTAL VENTA DE SERVICIOS DE SALUD CONTRIBUTIVO RECAUDO</t>
  </si>
  <si>
    <t>TOTAL VENTA DE SERVICIOS DE SALUD SUBSIDIADO CONTRATADO</t>
  </si>
  <si>
    <t>TOTAL VENTA DE SERVICIOS DE SALUD SUBSIDIADO  FACTURADO</t>
  </si>
  <si>
    <t>TOTAL VENTA DE SERVICIOS DE SALUD SUBSIDIADO  RECAUDO</t>
  </si>
  <si>
    <t>TOTAL VENTA DE SERVICIOS DE SALUD CONTRATADO</t>
  </si>
  <si>
    <t>TOTAL VENTA DE SERVICIOS DE SALUD  FACTURADO</t>
  </si>
  <si>
    <t>TOTAL VENTA DE SERVICIOS DE SALUD RECAUDO</t>
  </si>
  <si>
    <r>
      <t>    </t>
    </r>
    <r>
      <rPr>
        <b/>
        <sz val="14"/>
        <color theme="0"/>
        <rFont val="Calibri"/>
        <family val="2"/>
        <scheme val="minor"/>
      </rPr>
      <t>Información para Otros Indicadores</t>
    </r>
  </si>
  <si>
    <t>A la baja con respecto al trimestre anterior</t>
  </si>
  <si>
    <t>Aumento con respecto al trimestre anterior</t>
  </si>
  <si>
    <t>Que no disminuya con respecto al trimestre anterior</t>
  </si>
  <si>
    <t>Ver tabla por servicio</t>
  </si>
  <si>
    <t xml:space="preserve">ESTADO DE RESULTADOS </t>
  </si>
  <si>
    <t>Positivo</t>
  </si>
  <si>
    <t>TOTAL EFECTUADAS</t>
  </si>
  <si>
    <t>Menor a 6 dias</t>
  </si>
  <si>
    <t>Menor a 6</t>
  </si>
  <si>
    <r>
      <t> </t>
    </r>
    <r>
      <rPr>
        <b/>
        <sz val="8"/>
        <color rgb="FF000000"/>
        <rFont val="Verdana"/>
        <family val="2"/>
      </rPr>
      <t>Información para Otros Indicadores</t>
    </r>
  </si>
  <si>
    <t>Mayor al 80%</t>
  </si>
  <si>
    <t>Menor a 30 minutos</t>
  </si>
  <si>
    <t>ESTRATEGIA</t>
  </si>
  <si>
    <t>ACTIVIDAD</t>
  </si>
  <si>
    <t>MANTENIMIENTO  Y CALIBRACIÓN DE EQUIPOS BIOMEDICOS</t>
  </si>
  <si>
    <t xml:space="preserve"> GESTIÓN DE FACTURACION</t>
  </si>
  <si>
    <t>GESTIÓN DE CARTERA</t>
  </si>
  <si>
    <t>GESTIÓN DE PASIVO</t>
  </si>
  <si>
    <t>DESARROLLO FINANCIERO</t>
  </si>
  <si>
    <t>CRECIMIENTO Y DESARROLLO INTEGRAL DEL TALENTO HUMANO</t>
  </si>
  <si>
    <t>CUALIFICACIÓN 	Y 	ENTRENAMIENTO 	DEL	 RECURSO 	HUMANO  ADMINISTRATIVO  Y  ASISTENCIAL</t>
  </si>
  <si>
    <t>MANTENIMIENTOY MEJORAMIENTO DE INFRAESTRUCTURA FISICA</t>
  </si>
  <si>
    <t>GESTIÓN DE PROCESOS</t>
  </si>
  <si>
    <t xml:space="preserve">MEJORA CONTINUA DE LA CALIDAD </t>
  </si>
  <si>
    <t>MANTENIMIENTO Y MEJORAMIENTO DE EQUIPOS BIOMEDICOS</t>
  </si>
  <si>
    <t xml:space="preserve">PRESTACION INTEGRAL DE SERVICIOS DE SALUD </t>
  </si>
  <si>
    <t xml:space="preserve">PRESTACION DE SERVICIOS DE SALUD </t>
  </si>
  <si>
    <t xml:space="preserve">
GESTIÓN DE PROCESOS TECNOLOGIA E INFRAESTRUCTURA </t>
  </si>
  <si>
    <t>MEJORA EN LA CALIDAD DEL SERVICIO</t>
  </si>
  <si>
    <t>UVR</t>
  </si>
  <si>
    <t xml:space="preserve">PRODUCCIÓN UVR CON RESPECTO AL AÑO ANTERIOR </t>
  </si>
  <si>
    <t xml:space="preserve">Aumento en las UVR con respecto al año anterior </t>
  </si>
  <si>
    <t>Cumple</t>
  </si>
  <si>
    <t>SEMSTRAL</t>
  </si>
  <si>
    <t>Responsable formulario</t>
  </si>
  <si>
    <t>Menor 10%</t>
  </si>
  <si>
    <t>POA 2023</t>
  </si>
  <si>
    <t xml:space="preserve">ACCIONES </t>
  </si>
  <si>
    <t>b</t>
  </si>
  <si>
    <t>HOMOGÉNEO</t>
  </si>
  <si>
    <t>ESPECIFICO</t>
  </si>
  <si>
    <t>4º TRIMESTRE</t>
  </si>
  <si>
    <t>3º TRIMESTRE</t>
  </si>
  <si>
    <t>2º TRIMESTRE</t>
  </si>
  <si>
    <t>1º TRIMESTRE</t>
  </si>
  <si>
    <t>SEMÁFORO</t>
  </si>
  <si>
    <t>FACTOR</t>
  </si>
  <si>
    <t xml:space="preserve">PESO </t>
  </si>
  <si>
    <t xml:space="preserve">VALOR </t>
  </si>
  <si>
    <t>METAS</t>
  </si>
  <si>
    <t xml:space="preserve">TOTAL DE DESARROLLO DEL POA </t>
  </si>
  <si>
    <t xml:space="preserve">Generar lineamientos de austeridad, control y racionalidad en el gasto.
Implementar campañas  para sensibilizar a los funcionarios en el uso racional, adecuado y efectivo de los recursos.
Planeación y construcción del plan de compras
Articular la ejecución del Plan de Compras con las necesidades reales de la prestación de los servicios de salud (producción y capacidad instalada).
Seguimiento al plan de compras. 
Fortalecer el control sobre la adquisición de insumos, distribución, custodia, consumo, existencias y solicitudes en almacén general y farmacias.
Control de la ejecución de presupuesto
Realizar auditoria al proceso 
Fortalecer el recaudo mediante el mejoramiento en el proceso de facturación, radicación y respuesta de glosas. 
Reportar información oportuna, veraz y confiable al Ministerio de Salud y Protección Social
</t>
  </si>
  <si>
    <t xml:space="preserve">Mejorar los procesos financieros y administrativos mediante la supervisión y control de procesos </t>
  </si>
  <si>
    <t xml:space="preserve">Mejorar la gestión financiera  de la ESE a través de la  contención del costo,  reducción del gasto, alianzas estratégicas que potencien los recursos y mejoramiento de la contratación con el fin de  alcanzar el equilibrio financiero en la empresa </t>
  </si>
  <si>
    <t>TOTAL TRIMESTRE</t>
  </si>
  <si>
    <t>TOTAL AÑO 2022</t>
  </si>
  <si>
    <t>TOTAL AÑO</t>
  </si>
  <si>
    <t xml:space="preserve"> LINEA DE BASE</t>
  </si>
  <si>
    <t>ACCIONES OPERATIVAS</t>
  </si>
  <si>
    <t>META OPERATIVA</t>
  </si>
  <si>
    <t>OBJETO</t>
  </si>
  <si>
    <t>ESTRATEGIA PLAN DE DESARROLLO</t>
  </si>
  <si>
    <t>OBJETIVO ESTRATEGICO</t>
  </si>
  <si>
    <t xml:space="preserve">1. Fortalecimiento de competencias del recurso humano en la atención de urgencias 
2. Evaluación de guías 
3. Auditoria a historias clínicas 
4. Planes de mejoramiento al proceso 
5. Monitoreo de indicadores </t>
  </si>
  <si>
    <t>1. Evaluación de estándares con resolución 5095 de 2018
2.Análisis de las brechas observadas entre la calidad esperada y la calidad observada.
3. Análisis de causas que generan las brechas entre los resultados observados y las metas esperadas.
4. Plan de acción
5. Seguimiento a la efectividad del plan de acción implementado
6 Evaluación de los indicadores y el seguimiento  al  plan de  acción</t>
  </si>
  <si>
    <t xml:space="preserve">Desarrollar una cultura de calidad y de servicio a través de procesos estandarizados que permitan la generación de servicios seguros con optima calidad </t>
  </si>
  <si>
    <t>DENOMINADOR</t>
  </si>
  <si>
    <t>NUMERADOR</t>
  </si>
  <si>
    <t>TOTAL TRIMESTRE 4º</t>
  </si>
  <si>
    <t>TOTAL TRIMESTRE 3º</t>
  </si>
  <si>
    <t>TOTAL TRIMESTRE 2º</t>
  </si>
  <si>
    <t>MAYO</t>
  </si>
  <si>
    <t xml:space="preserve">ABRIL </t>
  </si>
  <si>
    <t>TOTAL TRIMESTRE 1º</t>
  </si>
  <si>
    <t>MARZO</t>
  </si>
  <si>
    <t>FEBRERO</t>
  </si>
  <si>
    <t>ENERO</t>
  </si>
  <si>
    <t>EJECUCIÓN PLANEADA</t>
  </si>
  <si>
    <t>INDICADOR(ES) DE LA META OPERATIVA</t>
  </si>
  <si>
    <t>Total de no conformidades presentadas en auditoria a procesos prioritarios asistenciales</t>
  </si>
  <si>
    <t>Líder de proceso</t>
  </si>
  <si>
    <t>1, Gestión por procesos con el fin de facilitar la implementación del Sistema 
2, Establecer directrices de asignación de recursos físicos, financieros y de talento humano para las labores de gestión y mejoramiento.
3, Garantizar la implementación del Programa de Auditoría para el Mejoramiento de la Calidad.
Fortalecer la implementación de programa de seguridad de paciente.</t>
  </si>
  <si>
    <t xml:space="preserve">Informe SIAU </t>
  </si>
  <si>
    <t>Total de no conformidades gestionadas en auditoria a procesos prioritarios asistenciales</t>
  </si>
  <si>
    <t>Proporción de no conformidades gestionadas en auditoria a procesos prioritarios asistenciales</t>
  </si>
  <si>
    <t>Formulación de planes</t>
  </si>
  <si>
    <t xml:space="preserve">DIMENSIÓN 2: Dirección y planeación </t>
  </si>
  <si>
    <t>Total de historias clínicas auditadas de la muestra representativa de pacientes  con diagnostico de hipertensión arterial atendidas en la ESE en la vigencia objeto de evaluación.</t>
  </si>
  <si>
    <t>Auditor</t>
  </si>
  <si>
    <t>Número de Historias Clínicas que hacen parte de la muestra representativa con aplicación estricta de la Guía de HTA adoptada por la ESE  (Factor X 100)</t>
  </si>
  <si>
    <t>Proporción de adherencia a la guía de HTA</t>
  </si>
  <si>
    <t xml:space="preserve">Numero de historias clínicas de niños (as) menores de 10 años incluidas en la muestra representativa a quienes se atendieron consulta de crecimiento y desarrollo en la ESE en la vigencia </t>
  </si>
  <si>
    <t>1, Evaluación de guías de practica clínica acorde a los planes de implementación 
2, Evaluación según indicadores planteados en el Ministerio con retroalimentación de resultados</t>
  </si>
  <si>
    <t>Número de Historias Clínicas que hacen parte de la muestra representativa de niños (a) menores de 10 años a quienes se les aplico estrictamente la guía para detección temprana de crecimiento y desarrollo  (Factor X 100)</t>
  </si>
  <si>
    <t>Proporción de adherencia a la guía de crecimiento y desarrollo</t>
  </si>
  <si>
    <t xml:space="preserve">Lider de proceso </t>
  </si>
  <si>
    <t xml:space="preserve">Informe de rendición de cuentas </t>
  </si>
  <si>
    <t xml:space="preserve">Informe Urgencias </t>
  </si>
  <si>
    <t>Informe Odontologia</t>
  </si>
  <si>
    <t xml:space="preserve">Informe Consulta </t>
  </si>
  <si>
    <t xml:space="preserve">Informe seguridad del paciente </t>
  </si>
  <si>
    <t xml:space="preserve">ESTRATEGIA 3 Modernización y mejoramiento de procesos asistenciales: 
Proyecto 4 Fortalecimiento del Sistema Obligatorio de Garantía de la calidad, participación del usuario y seguridad del paciente </t>
  </si>
  <si>
    <t>Mejorar satisfacción de los usuarios mediante la prestación de servicios de calidad y el fortalecimiento de los programas de promoción y prevención.</t>
  </si>
  <si>
    <t>Informe PyP</t>
  </si>
  <si>
    <t>Informe Hospitalización</t>
  </si>
  <si>
    <t>Informe COVE</t>
  </si>
  <si>
    <t xml:space="preserve">
</t>
  </si>
  <si>
    <t xml:space="preserve">Efectuar plan de mantenimiento anual de la tecnología e infraestructura e implementar
Capacitar al recurso humano 
Implementar planes de contingencia de las tecnologías de la información </t>
  </si>
  <si>
    <t>Informe COVE
Informe SSSA</t>
  </si>
  <si>
    <t xml:space="preserve">Base de datos </t>
  </si>
  <si>
    <t>Socialización y evaluación de GPC relacionadas con el CPN y la  atención del parto 
Socialización y evaluación de GPC en general
Capacitar al personal asistencial en seguridad del paciente. Evaluar el conocimiento del personal asistencial en temas de seguridad,.
Priorizar el análisis oportuno, seguimiento y cierre de los eventos adversos y los relacionados con farmacovigilancia, reactivo vigilancia y  tecnovigilancia detectados.</t>
  </si>
  <si>
    <t xml:space="preserve">Base de datos e informe de comité de historias clinicas </t>
  </si>
  <si>
    <t xml:space="preserve">GESTIÓN DE PROCESOS TECNOLOGIA E INFRAESTRUCTURA </t>
  </si>
  <si>
    <t>Modernizar y mejorar los procesos administrativos de la institución con el fin de efectuar una la toma oportuna de decisiones que impacte positivamente en todos los procesos de la  entidad</t>
  </si>
  <si>
    <t xml:space="preserve">4 TRIMESTRE </t>
  </si>
  <si>
    <t xml:space="preserve">3 TRIMESTRE </t>
  </si>
  <si>
    <t xml:space="preserve">2 TRIMESTRE </t>
  </si>
  <si>
    <t xml:space="preserve">1 TRIMESTRE </t>
  </si>
  <si>
    <t>PRODUCTO</t>
  </si>
  <si>
    <t xml:space="preserve">1, Concertación de objetivos
2 Evaluación y evidencias.
3, Establecer y hacer seguimiento a los planes de mejoramiento individual teniendo en cuenta:
</t>
  </si>
  <si>
    <t>Proporción de realización de evaluación del desempeño</t>
  </si>
  <si>
    <t>Llevar a cabo las labores de evaluación de desempeño de conformidad con la normatividad vigente y llevar los registros correspondientes, en sus respectivas fases.</t>
  </si>
  <si>
    <t xml:space="preserve">1, Realización de diagnostico mediante aplicación de encuesta
2, Socialización de resultados
3, Elaboración de planes de mejoramiento
4, Implementación de planes 
5, Seguimiento a planes 
</t>
  </si>
  <si>
    <t>&gt;=90%</t>
  </si>
  <si>
    <t>Medición, análisis y mejoramiento del clima organizacional</t>
  </si>
  <si>
    <t xml:space="preserve">1, Sensibilización 
2, Diagnóstico de necesidades  con base en:  un instrumento de recolección de información aplicado a los servidores públicos de la entidad, Decisiones de la alta dirección, Criterios del área de Talento Humano
3, Consolidación de la información 
4, Programación
5, Presentación para análisis
6,, Aprobación por acto administrativo </t>
  </si>
  <si>
    <t>Proporción de ejecución del plan de bienestar</t>
  </si>
  <si>
    <t>Propiciar condiciones en el ambiente de trabajo que favorezca el desarrollo de la identidad, la participación y la seguridad laboral de sus funcionarios, así como, la eficacia, la eficiencia, la efectividad en su desempeño contribuyendo al mejoramiento de la calidad de vida de los empleados y su grupo familiar.</t>
  </si>
  <si>
    <t>Proporción de ejecución del plan de capacitacione</t>
  </si>
  <si>
    <t>Desarrollar un documento  con las  acciones de capacitación y formación, que durante un periodo de tiempo y a partir de unos objetivos específicos, facilitaran el desarrollo de competencias, el mejoramiento de los procesos institucionales y el fortalecimiento de la capacidad laboral de los empleados a nivel individual y de
equipo para conseguir los resultados y metas institucionales establecidos en la entidad.</t>
  </si>
  <si>
    <t>Favorecer el desarrollo profesional y la gestión de personas, consolidando su sentido de pertenencia a través del desarrollo de competencias, el mejoramiento de la infraestructura y la gestión de la tecnología.</t>
  </si>
  <si>
    <t>FÓRMULA DEL (LOS) INDICADOR(ES)</t>
  </si>
  <si>
    <t>INDICADOR(</t>
  </si>
  <si>
    <t>OBJETIVO ESTRATÉGICO</t>
  </si>
  <si>
    <t xml:space="preserve">1, Analizar las debilidades y fortalezas para la rendición de cuentas
2, Identificar espacios de articulación y cooperación para la rendición de cuentas
3, Identificación de los espacios de diálogo en los que la entidad rendirá cuentas"
4, Definir la estrategia para implementar el ejercicio de rendición de cuentas"
Generación y análisis de la información para el diálogo en la rendición de cuentas en lenguaje claro 
5, "Publicación de la información  a través de los diferentes canales de comunicación "
6, Preparar los espacios de diálogo
7, Convocar a los ciudadanos y grupos de interés para participar en los espacios de diálogo para la rendición de cuentas
8, Realizar espacios de diálogo  de rendición de cuentas
9, Cuantificar el impacto de las acciones de rendición de cuentas para divulgarlos a la ciudadanía
</t>
  </si>
  <si>
    <t>AÑO 2022</t>
  </si>
  <si>
    <t>2023-1</t>
  </si>
  <si>
    <t>2023-2</t>
  </si>
  <si>
    <t>2023-3</t>
  </si>
  <si>
    <t>2023-4</t>
  </si>
  <si>
    <t>2023 AÑO</t>
  </si>
  <si>
    <t>evaluacion del desempeño</t>
  </si>
  <si>
    <t xml:space="preserve">1, Establecer canales de comunicación para desplegar Información y orientación a la comunidad y al usuario
3, Fortalecimiento de acciones de participación de la ESE en espacios con comunidad
</t>
  </si>
  <si>
    <t xml:space="preserve">PRPOROCIÓN DE SATISFACCIÓN GLOBAL </t>
  </si>
  <si>
    <t xml:space="preserve">PROPORCION DE CUMPLIMIENTO DE LA RENDICIÓN DE CUENTAS </t>
  </si>
  <si>
    <t xml:space="preserve">
* Adelantar un diagnóstico de capacidades y entornos de la entidad para desarrollar su gestión y lograr un desempeño acorde con los resultados preevistos. 
* 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 Identificar sus capacidades en materia de tecnologías de la información y las comunicaciones que apalancan el desarrollo de todos sus procesos, el manejo de su información y la prestación de trámites y servicios a sus usuarios.
 Consolidación de la información 
Definición de objetivos del PIC: Sustentación del proyecto de aprendizaje
 Estrategias de PIC: Plan de aprendizaje
Programación con base en las áreas temáticas y presupuesto:  Plan de aprendizaje
Aprobación por acto administrativo 
implementación
</t>
  </si>
  <si>
    <t>POA</t>
  </si>
  <si>
    <t xml:space="preserve">PROPORCION DE EJECUCIÓN RENDICIÓN DE CUENTAS </t>
  </si>
  <si>
    <t>Mayor o igual al 85%</t>
  </si>
  <si>
    <t>LINEA DE BASE</t>
  </si>
  <si>
    <t>1. Identificar y valorar a los pacientes con alto riesgo de caídas mediante las escalas estandarizadas (escala de Downton).
2. Asegurar la transferencia de información entre profesionales sobre los pacientes en riesgo de caída implantando un registro de notificación que permita saber incidencias, causas y estrategias de mejora.
3. Decretar intervenciones efectivas para la prevención, detección, actuación y evaluación del</t>
  </si>
  <si>
    <t>LINEA DE  BASE</t>
  </si>
  <si>
    <t xml:space="preserve">LINEA DE BASE </t>
  </si>
  <si>
    <t>Porporción de actividades ejecutadas de clima orgnnizacional</t>
  </si>
  <si>
    <t>medicion clima organizacional</t>
  </si>
  <si>
    <t xml:space="preserve"> USUARIO EXTERNO</t>
  </si>
  <si>
    <t>Integrar a la comunidad en los procesos asistenciales y administrativos, empoderándola y haciéndola partícipe y responsable de los hechos y decisiones empresariales, convirtiéndola en garante y defensora de la institución en todos los ámbitos</t>
  </si>
  <si>
    <t>Generar una cultura organizacional del autocontrol, buscando el mejoramiento continuo de los procesos y el fortalecimiento de la imagen corporativa de la ESE.</t>
  </si>
  <si>
    <t>Optimizar los recursos de modo que se mejore la prestación de los servicios y se garantice la seguridad y la humanización en la atención</t>
  </si>
  <si>
    <t>1. Revisar aspectos internos tales como el talento humano, procesos y procedimientos, estructura organizacional, cadena de servicio, recursos disponibles, cultura organizacional, entre otros.
2. Desarrollar un plan de acción e implementar acorde a los resultados obtenidos</t>
  </si>
  <si>
    <t xml:space="preserve">Adecuar de la infraestructura de la institución, optimizando los recursos de modo que se mejore la prestación de los servicios y se garantice la seguridad y la humanización en la atención
Ubicar a la institución en un importante nivel de desarrollo, mediante un adecuado sistema de información que permita la toma de decisiones; con una gerencia ágil, dinámica y abierta a los retos del mercado de la salud </t>
  </si>
  <si>
    <t xml:space="preserve">Establecer canales de comunicación para desplegar Información y orientación a la comunidad y al usuario
Fortalecimiento de las competencias del equipo de atención al usuario y participación Social.
Fortalecimiento de acciones de participacióńn de la ESE en espacios con comunidad
Potenciar competencias de la asociación de usuarios </t>
  </si>
  <si>
    <t>1. Socialización y evaluación de GPC relacionadas con el CPN y la  atención del parto 
2. Socialización y evaluación de GPC en general
3. Capacitar al personal asistencial en seguridad del paciente. Evaluar el conocimiento del personal asistencial en temas de seguridad,.
4. Priorizar el análisis oportuno, seguimiento y cierre de los eventos adversos y los relacionados con farmacovigilancia, reactivo vigilancia y  tecnovigilancia detectados.</t>
  </si>
  <si>
    <t xml:space="preserve">1. Generar lineamientos de austeridad, control y racionalidad en el gasto.
2. Implementar campañas  para sensibilizar a los funcionarios en el uso racional, adecuado y efectivo de los recursos.
3. Planeación y construcción del plan de compras
4. Articular la ejecución del Plan de Compras con las necesidades reales de la prestación de los servicios de salud (producción y capacidad instalada).
5. Seguimiento al plan de compras. 
6. Fortalecer el control sobre la adquisición de insumos, distribución, custodia, consumo, existencias y solicitudes en almacén general y farmacias.
7. Control de la ejecución de presupuesto
8. Fortalecer el recaudo mediante el mejoramiento en el proceso de facturación, radicación y respuesta de glosas. 
9. Reportar información oportuna, veraz y confiable al Ministerio de Salud y Protección Social
</t>
  </si>
  <si>
    <t xml:space="preserve">1. Efectuar plan de mantenimiento anual de la tecnología e infraestructura e implementar
2. Capacitar al recurso humano 
3. Implementar planes de contingencia de las tecnologías de la información </t>
  </si>
  <si>
    <t xml:space="preserve">
1. Adelantar un diagnóstico de capacidades y entornos de la entidad para desarrollar su gestión y lograr un desempeño acorde con los resultados preevistos. 
2. 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3. Identificar sus capacidades en materia de tecnologías de la información y las comunicaciones que apalancan el desarrollo de todos sus procesos, el manejo de su información y la prestación de trámites y servicios a sus usuarios.
4. Consolidación de la información 
5. Definición de objetivos del PIC: Sustentación del proyecto de aprendizaje
6. Estrategias de PIC: Plan de aprendizaje
7. Programación con base en las áreas temáticas y presupuesto:  Plan de aprendizaje
8. Aprobación por acto administrativo 
9. Implementación
</t>
  </si>
  <si>
    <t xml:space="preserve">1, Establecer canales de comunicación para desplegar Información y orientación a la comunidad y al usuario
2, Fortalecimiento de acciones de participación de la ESE en espacios con comunidad
</t>
  </si>
  <si>
    <t>MEJORA EN LA CALIDAD DEL SERVICIO - PRESTACION INTEGRAL DE SERVICIOS DE SALUD CIO</t>
  </si>
  <si>
    <t>USUARIO EXTERNO</t>
  </si>
  <si>
    <t xml:space="preserve">PRORPORCION DE CUMPLIMIENTO EN LA POLITICA DE PARTICIAPACION SOCIAL EN SALUD </t>
  </si>
  <si>
    <t xml:space="preserve">Proporcion de cumplimiento de las actividades de la politica de participación social en salud </t>
  </si>
  <si>
    <t xml:space="preserve">Total de actividades ejecutadas </t>
  </si>
  <si>
    <t xml:space="preserve">totla de actividades programadas </t>
  </si>
  <si>
    <t xml:space="preserve">PROPORCION DE ACTIVIDADES EJECUTADAS DE LA POLITICA DE PARTICIPACIÓN SOCIAL EN SALUD </t>
  </si>
  <si>
    <t>Mayor o igual al 80%</t>
  </si>
  <si>
    <t>1. Programación del plan de acción de la PPSS  formulado y reportado en PISIS
2. PPSS y su plan de acción 2023 socializado al personal de la IPS, consejo municipal de política social buscando su articulación con las políticas públicas municipales y con la comunidad
3. Actores del SGSSS presentes en el municipio personería y otras instituciones o dependencias haciendo parte del equipo interinstitucional conformado para diseñar e implementar la estrategia pedagógica para la formación de la comunidad
4. Definición e implementación de política institucional que incentive la participación de los usuarios en la asociación
5.Definición de la estrategia de información y comunicación que involucre la participación de la asociación de usuarios en medios de comunicación 
6.Espacios de participación en salud creados en con base en la normatividad vigente
7. Asociación de usuarios constituida y funcionando
Comité de ética de la IPS constituido y funcionando con las representaciones definidas en la normatividad vigente 
9. Estrategia de información y comunicación definida para promover la cultura de bienestar y salud en la comunidad 
10. Procedimiento de PQRS implementado
11. Procedimiento de satisfacción de usuarios implementado
12.Ejercicios de control social a programas proyectos o actividades de la IPS y rendición de cuentas
13. Junta directiva de la ese hospital funcionando de acuerdo a lo definido en la normatividad vigente</t>
  </si>
  <si>
    <t xml:space="preserve">PROPORCION DE EJECUCIÓN RENDICIÓN DE CUENTAS 
PROPORCIÓN DE CUMPLIMIENTO EN LA POLITICA DE PARTICIPACIÓN SOCIAL </t>
  </si>
  <si>
    <t>100%
80%</t>
  </si>
  <si>
    <t>1, Analizar las debilidades y fortalezas para la rendición de cuentas
2, Identificar espacios de articulación y cooperación para la rendición de cuentas
3, Identificación de los espacios de diálogo en los que la entidad rendirá cuentas"
4, Definir la estrategia para implementar el ejercicio de rendición de cuentas"
Generación y análisis de la información para el diálogo en la rendición de cuentas en lenguaje claro 
5, Publicación de la información  a través de los diferentes canales de comunicación
6, Preparar los espacios de diálogo
7, Convocar a los ciudadanos y grupos de interés para participar en los espacios de diálogo para la rendición de cuentas
8, Realizar espacios de diálogo  de rendición de cuentas
9, Cuantificar el impacto de las acciones de rendición de cuentas para divulgarlos a la ciudadanía
Establecimiento de la PPSS, implementación y evaluación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</si>
</sst>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3" formatCode="_-* #,##0.00_-;\-* #,##0.00_-;_-* &quot;-&quot;??_-;_-@_-"/>
    <numFmt numFmtId="164" formatCode="_-* #,##0.0_-;\-* #,##0.0_-;_-* &quot;-&quot;_-;_-@_-"/>
    <numFmt numFmtId="165" formatCode="_-* #,##0.00_-;\-* #,##0.00_-;_-* &quot;-&quot;_-;_-@_-"/>
    <numFmt numFmtId="166" formatCode="_(&quot;$&quot;\ * #,##0.00_);_(&quot;$&quot;\ * \(#,##0.00\);_(&quot;$&quot;\ * &quot;-&quot;??_);_(@_)"/>
    <numFmt numFmtId="167" formatCode="0.0%"/>
  </numFmts>
  <fonts count="89" x14ac:knownFonts="1">
    <font>
      <sz val="12"/>
      <color theme="1"/>
      <name val="Calibri"/>
      <family val="2"/>
      <scheme val="minor"/>
    </font>
    <font>
      <sz val="12"/>
      <color theme="1"/>
      <name val="Calibri"/>
      <family val="2"/>
      <scheme val="minor"/>
    </font>
    <font>
      <sz val="12"/>
      <color theme="0"/>
      <name val="Calibri"/>
      <family val="2"/>
      <scheme val="minor"/>
    </font>
    <font>
      <sz val="8"/>
      <color theme="1"/>
      <name val="Verdana"/>
      <family val="2"/>
    </font>
    <font>
      <sz val="8"/>
      <color theme="0"/>
      <name val="Verdana"/>
      <family val="2"/>
    </font>
    <font>
      <sz val="12"/>
      <color theme="1"/>
      <name val="Arial"/>
      <family val="2"/>
    </font>
    <font>
      <b/>
      <sz val="12"/>
      <color theme="0"/>
      <name val="Arial"/>
      <family val="2"/>
    </font>
    <font>
      <sz val="12"/>
      <color theme="0"/>
      <name val="Arial"/>
      <family val="2"/>
    </font>
    <font>
      <sz val="8"/>
      <color rgb="FF000000"/>
      <name val="Arial"/>
      <family val="2"/>
    </font>
    <font>
      <b/>
      <sz val="12"/>
      <color rgb="FF000000"/>
      <name val="Arial"/>
      <family val="2"/>
    </font>
    <font>
      <sz val="12"/>
      <color rgb="FF000000"/>
      <name val="Arial"/>
      <family val="2"/>
    </font>
    <font>
      <u/>
      <sz val="12"/>
      <color theme="10"/>
      <name val="Calibri"/>
      <family val="2"/>
      <scheme val="minor"/>
    </font>
    <font>
      <sz val="11"/>
      <name val="Arial"/>
      <family val="2"/>
    </font>
    <font>
      <b/>
      <sz val="7"/>
      <color rgb="FF000000"/>
      <name val="Arial"/>
      <family val="2"/>
    </font>
    <font>
      <sz val="10"/>
      <color rgb="FF000000"/>
      <name val="Arial"/>
      <family val="2"/>
    </font>
    <font>
      <sz val="9"/>
      <color rgb="FF000000"/>
      <name val="Arial"/>
      <family val="2"/>
    </font>
    <font>
      <b/>
      <sz val="14"/>
      <name val="Calibri"/>
      <family val="2"/>
      <scheme val="minor"/>
    </font>
    <font>
      <sz val="11"/>
      <name val="Calibri"/>
      <family val="2"/>
      <scheme val="minor"/>
    </font>
    <font>
      <sz val="11"/>
      <name val="Verdana"/>
      <family val="2"/>
    </font>
    <font>
      <sz val="11"/>
      <name val="Papyrus"/>
      <family val="4"/>
    </font>
    <font>
      <b/>
      <sz val="11"/>
      <name val="Arial"/>
      <family val="2"/>
    </font>
    <font>
      <b/>
      <sz val="10"/>
      <color theme="0"/>
      <name val="Calibri"/>
      <family val="2"/>
      <scheme val="minor"/>
    </font>
    <font>
      <sz val="18"/>
      <color theme="0"/>
      <name val="Arial"/>
      <family val="2"/>
    </font>
    <font>
      <b/>
      <sz val="10"/>
      <name val="Arial"/>
      <family val="2"/>
    </font>
    <font>
      <sz val="12"/>
      <name val="Arial"/>
      <family val="2"/>
    </font>
    <font>
      <b/>
      <sz val="12"/>
      <name val="Arial"/>
      <family val="2"/>
    </font>
    <font>
      <b/>
      <sz val="12"/>
      <color theme="0"/>
      <name val="Calibri"/>
      <family val="2"/>
      <scheme val="minor"/>
    </font>
    <font>
      <sz val="8"/>
      <color rgb="FF000000"/>
      <name val="Verdana"/>
      <family val="2"/>
    </font>
    <font>
      <sz val="12"/>
      <color rgb="FF000000"/>
      <name val="Calibri"/>
      <family val="2"/>
      <scheme val="minor"/>
    </font>
    <font>
      <sz val="14"/>
      <color theme="0"/>
      <name val="Calibri"/>
      <family val="2"/>
      <scheme val="minor"/>
    </font>
    <font>
      <sz val="14"/>
      <color theme="1"/>
      <name val="Calibri"/>
      <family val="2"/>
      <scheme val="minor"/>
    </font>
    <font>
      <sz val="14"/>
      <color rgb="FF000000"/>
      <name val="Calibri"/>
      <family val="2"/>
      <scheme val="minor"/>
    </font>
    <font>
      <b/>
      <sz val="14"/>
      <color theme="0"/>
      <name val="Calibri"/>
      <family val="2"/>
      <scheme val="minor"/>
    </font>
    <font>
      <sz val="8"/>
      <color rgb="FFFFFFEE"/>
      <name val="Verdana"/>
      <family val="2"/>
    </font>
    <font>
      <b/>
      <sz val="8"/>
      <color rgb="FF000000"/>
      <name val="Verdana"/>
      <family val="2"/>
    </font>
    <font>
      <sz val="8"/>
      <name val="Calibri"/>
      <family val="2"/>
      <scheme val="minor"/>
    </font>
    <font>
      <sz val="14"/>
      <color theme="1"/>
      <name val="Arial"/>
      <family val="2"/>
    </font>
    <font>
      <sz val="14"/>
      <color rgb="FF000000"/>
      <name val="Arial"/>
      <family val="2"/>
    </font>
    <font>
      <sz val="11"/>
      <color rgb="FF000000"/>
      <name val="Verdana"/>
      <family val="2"/>
    </font>
    <font>
      <sz val="11"/>
      <color rgb="FF000000"/>
      <name val="Calibri"/>
      <family val="2"/>
      <scheme val="minor"/>
    </font>
    <font>
      <sz val="10"/>
      <name val="Arial"/>
      <family val="2"/>
    </font>
    <font>
      <sz val="10"/>
      <name val="Tahoma"/>
      <family val="2"/>
    </font>
    <font>
      <sz val="10"/>
      <color indexed="57"/>
      <name val="Tahoma"/>
      <family val="2"/>
    </font>
    <font>
      <b/>
      <sz val="14"/>
      <color indexed="17"/>
      <name val="Tahoma"/>
      <family val="2"/>
    </font>
    <font>
      <u/>
      <sz val="10"/>
      <color indexed="12"/>
      <name val="Arial"/>
      <family val="2"/>
    </font>
    <font>
      <b/>
      <sz val="12"/>
      <name val="Tahoma"/>
      <family val="2"/>
    </font>
    <font>
      <sz val="10"/>
      <color indexed="42"/>
      <name val="Tahoma"/>
      <family val="2"/>
    </font>
    <font>
      <b/>
      <sz val="14"/>
      <name val="Tahoma"/>
      <family val="2"/>
    </font>
    <font>
      <b/>
      <sz val="24"/>
      <name val="Tahoma"/>
      <family val="2"/>
    </font>
    <font>
      <sz val="10"/>
      <name val="Verdana"/>
      <family val="2"/>
    </font>
    <font>
      <sz val="10"/>
      <color indexed="15"/>
      <name val="Verdana"/>
      <family val="2"/>
    </font>
    <font>
      <sz val="10"/>
      <color indexed="8"/>
      <name val="Verdana"/>
      <family val="2"/>
    </font>
    <font>
      <b/>
      <sz val="10"/>
      <color indexed="11"/>
      <name val="Verdana"/>
      <family val="2"/>
    </font>
    <font>
      <b/>
      <sz val="8"/>
      <color indexed="11"/>
      <name val="Verdana"/>
      <family val="2"/>
    </font>
    <font>
      <b/>
      <sz val="8"/>
      <name val="Verdana"/>
      <family val="2"/>
    </font>
    <font>
      <b/>
      <sz val="8"/>
      <color indexed="8"/>
      <name val="Verdana"/>
      <family val="2"/>
    </font>
    <font>
      <b/>
      <sz val="8"/>
      <color indexed="9"/>
      <name val="Verdana"/>
      <family val="2"/>
    </font>
    <font>
      <b/>
      <sz val="10"/>
      <color indexed="9"/>
      <name val="Verdana"/>
      <family val="2"/>
    </font>
    <font>
      <b/>
      <sz val="26"/>
      <color indexed="11"/>
      <name val="Wingdings"/>
      <charset val="2"/>
    </font>
    <font>
      <b/>
      <sz val="16"/>
      <name val="Verdana"/>
      <family val="2"/>
    </font>
    <font>
      <b/>
      <sz val="16"/>
      <color indexed="8"/>
      <name val="Verdana"/>
      <family val="2"/>
    </font>
    <font>
      <b/>
      <sz val="14"/>
      <color indexed="8"/>
      <name val="Verdana"/>
      <family val="2"/>
    </font>
    <font>
      <b/>
      <sz val="26"/>
      <color indexed="13"/>
      <name val="Wingdings"/>
      <charset val="2"/>
    </font>
    <font>
      <b/>
      <sz val="26"/>
      <color indexed="10"/>
      <name val="Wingdings"/>
      <charset val="2"/>
    </font>
    <font>
      <b/>
      <sz val="10"/>
      <name val="Verdana"/>
      <family val="2"/>
    </font>
    <font>
      <b/>
      <sz val="10"/>
      <color indexed="8"/>
      <name val="Verdana"/>
      <family val="2"/>
    </font>
    <font>
      <b/>
      <sz val="18"/>
      <color indexed="8"/>
      <name val="Verdana"/>
      <family val="2"/>
    </font>
    <font>
      <b/>
      <sz val="26"/>
      <color indexed="8"/>
      <name val="Verdana"/>
      <family val="2"/>
    </font>
    <font>
      <sz val="10"/>
      <name val="Century Gothic"/>
      <family val="2"/>
    </font>
    <font>
      <sz val="12"/>
      <name val="Century Gothic"/>
      <family val="2"/>
    </font>
    <font>
      <sz val="11"/>
      <color theme="1"/>
      <name val="Arial"/>
      <family val="2"/>
    </font>
    <font>
      <sz val="12"/>
      <name val="Calibri"/>
      <family val="2"/>
      <scheme val="minor"/>
    </font>
    <font>
      <b/>
      <sz val="10"/>
      <color indexed="8"/>
      <name val="Arial"/>
      <family val="2"/>
    </font>
    <font>
      <b/>
      <sz val="10"/>
      <color theme="3" tint="-0.499984740745262"/>
      <name val="Arial"/>
      <family val="2"/>
    </font>
    <font>
      <b/>
      <sz val="12"/>
      <color indexed="8"/>
      <name val="Arial"/>
      <family val="2"/>
    </font>
    <font>
      <b/>
      <sz val="10"/>
      <color rgb="FFFFFFFF"/>
      <name val="Century Gothic"/>
      <family val="2"/>
    </font>
    <font>
      <b/>
      <sz val="22"/>
      <name val="Arial"/>
      <family val="2"/>
    </font>
    <font>
      <u/>
      <sz val="12"/>
      <name val="Arial"/>
      <family val="2"/>
    </font>
    <font>
      <sz val="10"/>
      <color theme="1"/>
      <name val="Calibri"/>
      <family val="2"/>
      <scheme val="minor"/>
    </font>
    <font>
      <sz val="10"/>
      <name val="Calibri"/>
      <family val="2"/>
      <scheme val="minor"/>
    </font>
    <font>
      <sz val="8"/>
      <color theme="1"/>
      <name val="Calibri"/>
      <family val="2"/>
      <scheme val="minor"/>
    </font>
    <font>
      <sz val="11"/>
      <color theme="1"/>
      <name val="Calibri"/>
      <family val="2"/>
      <scheme val="minor"/>
    </font>
    <font>
      <sz val="10"/>
      <color theme="1"/>
      <name val="Arial"/>
      <family val="2"/>
    </font>
    <font>
      <b/>
      <sz val="8"/>
      <color theme="1"/>
      <name val="Arial"/>
      <family val="2"/>
    </font>
    <font>
      <b/>
      <sz val="10"/>
      <color theme="1"/>
      <name val="Arial"/>
      <family val="2"/>
    </font>
    <font>
      <b/>
      <sz val="12"/>
      <color theme="3" tint="-0.499984740745262"/>
      <name val="Arial"/>
      <family val="2"/>
    </font>
    <font>
      <b/>
      <sz val="12"/>
      <color rgb="FFFFFFFF"/>
      <name val="Arial"/>
      <family val="2"/>
    </font>
    <font>
      <b/>
      <sz val="11"/>
      <color rgb="FFFFFFFF"/>
      <name val="Arial"/>
      <family val="2"/>
    </font>
    <font>
      <u/>
      <sz val="11"/>
      <name val="Arial"/>
      <family val="2"/>
    </font>
  </fonts>
  <fills count="37">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indexed="43"/>
        <bgColor indexed="64"/>
      </patternFill>
    </fill>
    <fill>
      <patternFill patternType="solid">
        <fgColor indexed="62"/>
        <bgColor indexed="64"/>
      </patternFill>
    </fill>
    <fill>
      <patternFill patternType="solid">
        <fgColor indexed="22"/>
        <bgColor indexed="64"/>
      </patternFill>
    </fill>
    <fill>
      <patternFill patternType="solid">
        <fgColor indexed="53"/>
        <bgColor indexed="64"/>
      </patternFill>
    </fill>
    <fill>
      <patternFill patternType="solid">
        <fgColor indexed="17"/>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
      <patternFill patternType="solid">
        <fgColor theme="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indexed="18"/>
        <bgColor indexed="64"/>
      </patternFill>
    </fill>
    <fill>
      <patternFill patternType="solid">
        <fgColor theme="9" tint="0.59999389629810485"/>
        <bgColor indexed="64"/>
      </patternFill>
    </fill>
    <fill>
      <patternFill patternType="solid">
        <fgColor rgb="FFFFFFFF"/>
        <bgColor rgb="FFFFFFFF"/>
      </patternFill>
    </fill>
    <fill>
      <patternFill patternType="solid">
        <fgColor theme="3" tint="0.59996337778862885"/>
        <bgColor rgb="FFFBD4B4"/>
      </patternFill>
    </fill>
    <fill>
      <patternFill patternType="solid">
        <fgColor theme="3" tint="0.59999389629810485"/>
        <bgColor indexed="64"/>
      </patternFill>
    </fill>
    <fill>
      <patternFill patternType="solid">
        <fgColor rgb="FF002060"/>
        <bgColor rgb="FFFF6600"/>
      </patternFill>
    </fill>
    <fill>
      <patternFill patternType="solid">
        <fgColor theme="8" tint="0.59999389629810485"/>
        <bgColor indexed="64"/>
      </patternFill>
    </fill>
    <fill>
      <patternFill patternType="solid">
        <fgColor rgb="FFC8D3E2"/>
        <bgColor indexed="64"/>
      </patternFill>
    </fill>
    <fill>
      <patternFill patternType="solid">
        <fgColor theme="4" tint="-0.249977111117893"/>
        <bgColor indexed="64"/>
      </patternFill>
    </fill>
    <fill>
      <patternFill patternType="solid">
        <fgColor theme="8"/>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style="thin">
        <color auto="1"/>
      </left>
      <right/>
      <top/>
      <bottom/>
      <diagonal/>
    </border>
    <border>
      <left/>
      <right style="thin">
        <color indexed="64"/>
      </right>
      <top style="thin">
        <color indexed="9"/>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diagonal/>
    </border>
    <border>
      <left style="thin">
        <color auto="1"/>
      </left>
      <right style="thin">
        <color auto="1"/>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indexed="64"/>
      </top>
      <bottom/>
      <diagonal/>
    </border>
    <border>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bottom style="thin">
        <color auto="1"/>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style="medium">
        <color indexed="64"/>
      </left>
      <right/>
      <top style="thin">
        <color auto="1"/>
      </top>
      <bottom style="thin">
        <color auto="1"/>
      </bottom>
      <diagonal/>
    </border>
    <border>
      <left style="thin">
        <color auto="1"/>
      </left>
      <right style="medium">
        <color indexed="64"/>
      </right>
      <top/>
      <bottom style="thin">
        <color auto="1"/>
      </bottom>
      <diagonal/>
    </border>
    <border>
      <left/>
      <right style="medium">
        <color indexed="64"/>
      </right>
      <top style="medium">
        <color indexed="64"/>
      </top>
      <bottom/>
      <diagonal/>
    </border>
    <border>
      <left/>
      <right style="medium">
        <color indexed="64"/>
      </right>
      <top/>
      <bottom/>
      <diagonal/>
    </border>
    <border>
      <left style="thin">
        <color rgb="FF000000"/>
      </left>
      <right/>
      <top style="thin">
        <color rgb="FF000000"/>
      </top>
      <bottom/>
      <diagonal/>
    </border>
    <border>
      <left style="thin">
        <color auto="1"/>
      </left>
      <right style="medium">
        <color indexed="64"/>
      </right>
      <top/>
      <bottom/>
      <diagonal/>
    </border>
    <border>
      <left/>
      <right style="thin">
        <color indexed="64"/>
      </right>
      <top style="thin">
        <color indexed="64"/>
      </top>
      <bottom style="thin">
        <color indexed="9"/>
      </bottom>
      <diagonal/>
    </border>
    <border>
      <left/>
      <right style="thin">
        <color indexed="64"/>
      </right>
      <top/>
      <bottom style="thin">
        <color indexed="9"/>
      </bottom>
      <diagonal/>
    </border>
    <border>
      <left/>
      <right style="thin">
        <color indexed="64"/>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40" fillId="0" borderId="0"/>
    <xf numFmtId="0" fontId="44" fillId="0" borderId="0" applyNumberFormat="0" applyFill="0" applyBorder="0" applyAlignment="0" applyProtection="0">
      <alignment vertical="top"/>
      <protection locked="0"/>
    </xf>
    <xf numFmtId="0" fontId="40" fillId="0" borderId="0"/>
    <xf numFmtId="0" fontId="40" fillId="0" borderId="0"/>
    <xf numFmtId="166" fontId="1" fillId="0" borderId="0" applyFont="0" applyFill="0" applyBorder="0" applyAlignment="0" applyProtection="0"/>
    <xf numFmtId="0" fontId="40" fillId="0" borderId="0"/>
  </cellStyleXfs>
  <cellXfs count="691">
    <xf numFmtId="0" fontId="0" fillId="0" borderId="0" xfId="0"/>
    <xf numFmtId="0" fontId="0" fillId="0" borderId="0" xfId="0" applyAlignment="1">
      <alignment wrapText="1"/>
    </xf>
    <xf numFmtId="0" fontId="0" fillId="0" borderId="1" xfId="0" applyBorder="1" applyAlignment="1">
      <alignment wrapText="1"/>
    </xf>
    <xf numFmtId="0" fontId="4" fillId="2" borderId="1" xfId="0" applyFont="1" applyFill="1" applyBorder="1" applyAlignment="1">
      <alignment wrapText="1"/>
    </xf>
    <xf numFmtId="0" fontId="4" fillId="2" borderId="1" xfId="0" applyFont="1" applyFill="1" applyBorder="1"/>
    <xf numFmtId="0" fontId="5" fillId="0" borderId="1" xfId="0" applyFont="1" applyBorder="1" applyAlignment="1">
      <alignment horizontal="center"/>
    </xf>
    <xf numFmtId="0" fontId="7" fillId="2" borderId="0" xfId="0" applyFont="1" applyFill="1" applyAlignment="1">
      <alignment horizontal="center"/>
    </xf>
    <xf numFmtId="0" fontId="5" fillId="0" borderId="0" xfId="0" applyFont="1"/>
    <xf numFmtId="0" fontId="5" fillId="3" borderId="1" xfId="0" applyFont="1" applyFill="1" applyBorder="1" applyAlignment="1">
      <alignment wrapText="1"/>
    </xf>
    <xf numFmtId="42" fontId="5" fillId="0" borderId="1" xfId="2" applyFont="1" applyBorder="1"/>
    <xf numFmtId="0" fontId="12" fillId="4" borderId="0" xfId="0" applyFont="1" applyFill="1"/>
    <xf numFmtId="0" fontId="12" fillId="4" borderId="6" xfId="0" applyFont="1" applyFill="1" applyBorder="1"/>
    <xf numFmtId="0" fontId="13" fillId="5" borderId="0" xfId="0" applyFont="1" applyFill="1" applyAlignment="1" applyProtection="1">
      <alignment horizontal="center" wrapText="1"/>
      <protection locked="0"/>
    </xf>
    <xf numFmtId="0" fontId="15" fillId="5" borderId="0" xfId="0" applyFont="1" applyFill="1" applyAlignment="1" applyProtection="1">
      <alignment horizontal="center" vertical="center"/>
      <protection locked="0"/>
    </xf>
    <xf numFmtId="0" fontId="12" fillId="4" borderId="0" xfId="0" applyFont="1" applyFill="1" applyAlignment="1">
      <alignment horizontal="center"/>
    </xf>
    <xf numFmtId="0" fontId="12" fillId="4" borderId="1" xfId="0" applyFont="1" applyFill="1" applyBorder="1"/>
    <xf numFmtId="0" fontId="16" fillId="6" borderId="1" xfId="0" applyFont="1" applyFill="1" applyBorder="1" applyAlignment="1">
      <alignment horizontal="center" vertical="center" wrapText="1"/>
    </xf>
    <xf numFmtId="0" fontId="11" fillId="7" borderId="1" xfId="4" applyFill="1" applyBorder="1" applyAlignment="1" applyProtection="1">
      <alignment horizontal="justify" vertical="center" wrapText="1"/>
    </xf>
    <xf numFmtId="0" fontId="17" fillId="7" borderId="1" xfId="0" applyFont="1" applyFill="1" applyBorder="1" applyAlignment="1">
      <alignment horizontal="center" vertical="center"/>
    </xf>
    <xf numFmtId="0" fontId="17" fillId="7"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2" fillId="4" borderId="11" xfId="0" applyFont="1" applyFill="1" applyBorder="1"/>
    <xf numFmtId="0" fontId="12" fillId="4" borderId="1" xfId="0" applyFont="1" applyFill="1" applyBorder="1" applyAlignment="1">
      <alignment wrapText="1"/>
    </xf>
    <xf numFmtId="0" fontId="12" fillId="4" borderId="0" xfId="0" applyFont="1" applyFill="1" applyAlignment="1">
      <alignment wrapText="1"/>
    </xf>
    <xf numFmtId="0" fontId="19" fillId="4" borderId="1" xfId="0" applyFont="1" applyFill="1" applyBorder="1" applyAlignment="1">
      <alignment wrapText="1"/>
    </xf>
    <xf numFmtId="0" fontId="19" fillId="4" borderId="0" xfId="0" applyFont="1" applyFill="1" applyAlignment="1">
      <alignment wrapText="1"/>
    </xf>
    <xf numFmtId="0" fontId="19" fillId="4" borderId="12" xfId="0" applyFont="1" applyFill="1" applyBorder="1" applyAlignment="1">
      <alignment wrapText="1"/>
    </xf>
    <xf numFmtId="0" fontId="19" fillId="4" borderId="11" xfId="0" applyFont="1" applyFill="1" applyBorder="1" applyAlignment="1">
      <alignment wrapText="1"/>
    </xf>
    <xf numFmtId="0" fontId="19" fillId="4" borderId="13" xfId="0" applyFont="1" applyFill="1" applyBorder="1" applyAlignment="1">
      <alignment wrapText="1"/>
    </xf>
    <xf numFmtId="0" fontId="19" fillId="4" borderId="14" xfId="0" applyFont="1" applyFill="1" applyBorder="1" applyAlignment="1">
      <alignment wrapText="1"/>
    </xf>
    <xf numFmtId="0" fontId="19" fillId="4" borderId="15" xfId="0" applyFont="1" applyFill="1" applyBorder="1" applyAlignment="1">
      <alignment wrapText="1"/>
    </xf>
    <xf numFmtId="0" fontId="20" fillId="4" borderId="0" xfId="0" applyFont="1" applyFill="1"/>
    <xf numFmtId="3"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7" fillId="8" borderId="1" xfId="0" applyFont="1" applyFill="1" applyBorder="1" applyAlignment="1">
      <alignment horizontal="center" vertical="center"/>
    </xf>
    <xf numFmtId="42" fontId="18" fillId="4" borderId="1" xfId="0" applyNumberFormat="1" applyFont="1" applyFill="1" applyBorder="1" applyAlignment="1">
      <alignment horizontal="center" vertical="center" wrapText="1"/>
    </xf>
    <xf numFmtId="0" fontId="11" fillId="10" borderId="1" xfId="4" applyFill="1" applyBorder="1" applyAlignment="1" applyProtection="1">
      <alignment horizontal="justify" vertical="center" wrapText="1"/>
    </xf>
    <xf numFmtId="0" fontId="17" fillId="10" borderId="1" xfId="0" applyFont="1" applyFill="1" applyBorder="1" applyAlignment="1">
      <alignment horizontal="center" vertical="center"/>
    </xf>
    <xf numFmtId="0" fontId="17" fillId="10" borderId="1" xfId="0" applyFont="1" applyFill="1" applyBorder="1" applyAlignment="1">
      <alignment horizontal="center" vertical="center" wrapText="1"/>
    </xf>
    <xf numFmtId="0" fontId="11" fillId="8" borderId="1" xfId="4" applyFill="1" applyBorder="1" applyAlignment="1" applyProtection="1">
      <alignment horizontal="justify" vertical="center" wrapText="1"/>
    </xf>
    <xf numFmtId="0" fontId="17" fillId="8" borderId="1" xfId="0" applyFont="1" applyFill="1" applyBorder="1" applyAlignment="1">
      <alignment horizontal="center" vertical="center" wrapText="1"/>
    </xf>
    <xf numFmtId="42" fontId="18" fillId="10" borderId="1" xfId="0" applyNumberFormat="1" applyFont="1" applyFill="1" applyBorder="1" applyAlignment="1">
      <alignment horizontal="center" vertical="center" wrapText="1"/>
    </xf>
    <xf numFmtId="42" fontId="12" fillId="4" borderId="1" xfId="2" applyFont="1" applyFill="1" applyBorder="1" applyAlignment="1">
      <alignment vertical="center" wrapText="1"/>
    </xf>
    <xf numFmtId="0" fontId="11" fillId="0" borderId="1" xfId="4" applyFill="1" applyBorder="1" applyAlignment="1" applyProtection="1">
      <alignment horizontal="justify"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8" fillId="5" borderId="1" xfId="0" applyFont="1" applyFill="1" applyBorder="1" applyAlignment="1" applyProtection="1">
      <alignment horizontal="center" vertical="center"/>
      <protection locked="0"/>
    </xf>
    <xf numFmtId="0" fontId="23" fillId="0" borderId="1" xfId="0" applyFont="1" applyBorder="1" applyAlignment="1">
      <alignment horizontal="center" vertical="center" wrapText="1"/>
    </xf>
    <xf numFmtId="0" fontId="23" fillId="7" borderId="1" xfId="0" applyFont="1" applyFill="1" applyBorder="1" applyAlignment="1">
      <alignment vertical="center" wrapText="1"/>
    </xf>
    <xf numFmtId="0" fontId="11" fillId="11" borderId="1" xfId="4" applyFill="1" applyBorder="1" applyAlignment="1" applyProtection="1">
      <alignment horizontal="justify" vertical="center" wrapText="1"/>
    </xf>
    <xf numFmtId="0" fontId="17" fillId="11" borderId="1" xfId="0" applyFont="1" applyFill="1" applyBorder="1" applyAlignment="1">
      <alignment horizontal="center" vertical="center"/>
    </xf>
    <xf numFmtId="0" fontId="17" fillId="11"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0" xfId="0" applyFont="1" applyFill="1" applyAlignment="1">
      <alignment vertical="center"/>
    </xf>
    <xf numFmtId="0" fontId="9" fillId="5" borderId="0" xfId="0" applyFont="1" applyFill="1" applyAlignment="1" applyProtection="1">
      <alignment horizontal="center" vertical="center" wrapText="1"/>
      <protection locked="0"/>
    </xf>
    <xf numFmtId="0" fontId="25" fillId="4" borderId="0" xfId="0" applyFont="1" applyFill="1" applyAlignment="1">
      <alignment vertical="center"/>
    </xf>
    <xf numFmtId="0" fontId="24" fillId="4" borderId="0" xfId="0" applyFont="1" applyFill="1" applyAlignment="1">
      <alignment vertical="center" wrapText="1"/>
    </xf>
    <xf numFmtId="0" fontId="24" fillId="4" borderId="15" xfId="0" applyFont="1" applyFill="1" applyBorder="1" applyAlignment="1">
      <alignment vertical="center" wrapText="1"/>
    </xf>
    <xf numFmtId="0" fontId="24" fillId="4" borderId="11" xfId="0" applyFont="1" applyFill="1" applyBorder="1" applyAlignment="1">
      <alignment vertical="center"/>
    </xf>
    <xf numFmtId="0" fontId="24" fillId="4" borderId="11" xfId="0" applyFont="1" applyFill="1" applyBorder="1" applyAlignment="1">
      <alignment vertical="center" wrapText="1"/>
    </xf>
    <xf numFmtId="9" fontId="5" fillId="0" borderId="1" xfId="3" applyFont="1" applyBorder="1"/>
    <xf numFmtId="0" fontId="5" fillId="0" borderId="0" xfId="0" applyFont="1" applyAlignment="1">
      <alignment horizontal="center"/>
    </xf>
    <xf numFmtId="41" fontId="5" fillId="0" borderId="0" xfId="1" applyFont="1" applyAlignment="1">
      <alignment horizontal="center"/>
    </xf>
    <xf numFmtId="9" fontId="5" fillId="0" borderId="0" xfId="3" applyFont="1" applyBorder="1" applyAlignment="1">
      <alignment horizontal="center"/>
    </xf>
    <xf numFmtId="0" fontId="6" fillId="2" borderId="10" xfId="0" applyFont="1" applyFill="1" applyBorder="1" applyAlignment="1">
      <alignment horizontal="center" vertical="center" wrapText="1"/>
    </xf>
    <xf numFmtId="0" fontId="0" fillId="9" borderId="0" xfId="0" applyFill="1"/>
    <xf numFmtId="0" fontId="27" fillId="0" borderId="1" xfId="0" applyFont="1" applyBorder="1"/>
    <xf numFmtId="3" fontId="27" fillId="0" borderId="1" xfId="0" applyNumberFormat="1" applyFont="1" applyBorder="1"/>
    <xf numFmtId="0" fontId="0" fillId="0" borderId="1" xfId="0" applyBorder="1" applyAlignment="1">
      <alignment horizontal="center"/>
    </xf>
    <xf numFmtId="0" fontId="2" fillId="2" borderId="1" xfId="0" applyFont="1" applyFill="1" applyBorder="1" applyAlignment="1">
      <alignment horizontal="center" wrapText="1"/>
    </xf>
    <xf numFmtId="3" fontId="28" fillId="0" borderId="1" xfId="0" applyNumberFormat="1" applyFont="1" applyBorder="1"/>
    <xf numFmtId="0" fontId="28" fillId="0" borderId="1" xfId="0" applyFont="1" applyBorder="1"/>
    <xf numFmtId="0" fontId="30" fillId="0" borderId="0" xfId="0" applyFont="1"/>
    <xf numFmtId="0" fontId="29" fillId="2" borderId="0" xfId="0" applyFont="1" applyFill="1" applyAlignment="1">
      <alignment horizontal="center"/>
    </xf>
    <xf numFmtId="0" fontId="30" fillId="0" borderId="1" xfId="0" applyFont="1" applyBorder="1" applyAlignment="1">
      <alignment horizontal="center"/>
    </xf>
    <xf numFmtId="42" fontId="30" fillId="0" borderId="1" xfId="2" applyFont="1" applyBorder="1"/>
    <xf numFmtId="3" fontId="31" fillId="0" borderId="1" xfId="0" applyNumberFormat="1" applyFont="1" applyBorder="1"/>
    <xf numFmtId="0" fontId="3" fillId="0" borderId="0" xfId="0" applyFont="1"/>
    <xf numFmtId="0" fontId="30" fillId="0" borderId="0" xfId="0" applyFont="1" applyAlignment="1">
      <alignment wrapText="1"/>
    </xf>
    <xf numFmtId="0" fontId="29" fillId="2" borderId="1" xfId="0" applyFont="1" applyFill="1" applyBorder="1" applyAlignment="1">
      <alignment wrapText="1"/>
    </xf>
    <xf numFmtId="0" fontId="29" fillId="2" borderId="10" xfId="0" applyFont="1" applyFill="1" applyBorder="1" applyAlignment="1">
      <alignment horizontal="center" wrapText="1"/>
    </xf>
    <xf numFmtId="0" fontId="30" fillId="0" borderId="1" xfId="0" applyFont="1" applyBorder="1" applyAlignment="1">
      <alignment wrapText="1"/>
    </xf>
    <xf numFmtId="3" fontId="30" fillId="0" borderId="1" xfId="0" applyNumberFormat="1" applyFont="1" applyBorder="1"/>
    <xf numFmtId="0" fontId="30" fillId="0" borderId="1" xfId="0" applyFont="1" applyBorder="1"/>
    <xf numFmtId="0" fontId="32" fillId="2" borderId="0" xfId="0" applyFont="1" applyFill="1" applyAlignment="1">
      <alignment wrapText="1"/>
    </xf>
    <xf numFmtId="0" fontId="29" fillId="2" borderId="0" xfId="0" applyFont="1" applyFill="1" applyAlignment="1">
      <alignment wrapText="1"/>
    </xf>
    <xf numFmtId="0" fontId="31" fillId="0" borderId="1" xfId="0" applyFont="1" applyBorder="1" applyAlignment="1">
      <alignment wrapText="1"/>
    </xf>
    <xf numFmtId="0" fontId="31" fillId="0" borderId="1" xfId="0" applyFont="1" applyBorder="1"/>
    <xf numFmtId="3" fontId="31" fillId="0" borderId="1" xfId="0" applyNumberFormat="1" applyFont="1" applyBorder="1" applyAlignment="1">
      <alignment wrapText="1"/>
    </xf>
    <xf numFmtId="0" fontId="31" fillId="3" borderId="1" xfId="0" applyFont="1" applyFill="1" applyBorder="1" applyAlignment="1">
      <alignment wrapText="1"/>
    </xf>
    <xf numFmtId="0" fontId="32" fillId="2" borderId="1" xfId="0" applyFont="1" applyFill="1" applyBorder="1" applyAlignment="1">
      <alignment wrapText="1"/>
    </xf>
    <xf numFmtId="9" fontId="31" fillId="0" borderId="1" xfId="3" applyFont="1" applyBorder="1" applyAlignment="1">
      <alignment wrapText="1"/>
    </xf>
    <xf numFmtId="9" fontId="30" fillId="0" borderId="1" xfId="3" applyFont="1" applyBorder="1"/>
    <xf numFmtId="0" fontId="31" fillId="0" borderId="1" xfId="0" applyFont="1" applyBorder="1" applyAlignment="1">
      <alignment vertical="center" wrapText="1"/>
    </xf>
    <xf numFmtId="2" fontId="31" fillId="0" borderId="1" xfId="0" applyNumberFormat="1" applyFont="1" applyBorder="1" applyAlignment="1">
      <alignment wrapText="1"/>
    </xf>
    <xf numFmtId="10" fontId="31" fillId="0" borderId="1" xfId="3" applyNumberFormat="1" applyFont="1" applyBorder="1" applyAlignment="1">
      <alignment wrapText="1"/>
    </xf>
    <xf numFmtId="10" fontId="31" fillId="0" borderId="1" xfId="0" applyNumberFormat="1" applyFont="1" applyBorder="1" applyAlignment="1">
      <alignment wrapText="1"/>
    </xf>
    <xf numFmtId="0" fontId="0" fillId="2" borderId="0" xfId="0" applyFill="1"/>
    <xf numFmtId="10" fontId="24" fillId="12" borderId="1" xfId="3" applyNumberFormat="1" applyFont="1" applyFill="1" applyBorder="1" applyAlignment="1">
      <alignment horizontal="center" vertical="center" wrapText="1"/>
    </xf>
    <xf numFmtId="10" fontId="24" fillId="4" borderId="1" xfId="3" applyNumberFormat="1" applyFont="1" applyFill="1" applyBorder="1" applyAlignment="1">
      <alignment horizontal="center" vertical="center" wrapText="1"/>
    </xf>
    <xf numFmtId="10" fontId="24" fillId="4" borderId="0" xfId="3" applyNumberFormat="1" applyFont="1" applyFill="1" applyAlignment="1">
      <alignment vertical="center"/>
    </xf>
    <xf numFmtId="0" fontId="5" fillId="4" borderId="0" xfId="0" applyFont="1" applyFill="1" applyAlignment="1">
      <alignment vertical="center"/>
    </xf>
    <xf numFmtId="0" fontId="29" fillId="2" borderId="10" xfId="0" applyFont="1" applyFill="1" applyBorder="1" applyAlignment="1">
      <alignment wrapText="1"/>
    </xf>
    <xf numFmtId="2" fontId="30" fillId="0" borderId="1" xfId="0" applyNumberFormat="1" applyFont="1" applyBorder="1"/>
    <xf numFmtId="41" fontId="5" fillId="0" borderId="1" xfId="1" applyFont="1" applyBorder="1"/>
    <xf numFmtId="0" fontId="6" fillId="9" borderId="1" xfId="0" applyFont="1" applyFill="1" applyBorder="1" applyAlignment="1">
      <alignment horizontal="center" vertical="center" wrapText="1"/>
    </xf>
    <xf numFmtId="0" fontId="33" fillId="0" borderId="0" xfId="0" applyFont="1"/>
    <xf numFmtId="0" fontId="27" fillId="0" borderId="0" xfId="0" applyFont="1"/>
    <xf numFmtId="3" fontId="27" fillId="0" borderId="0" xfId="0" applyNumberFormat="1" applyFont="1"/>
    <xf numFmtId="3" fontId="3" fillId="0" borderId="0" xfId="0" applyNumberFormat="1" applyFont="1"/>
    <xf numFmtId="0" fontId="3" fillId="0" borderId="1" xfId="0" applyFont="1" applyBorder="1"/>
    <xf numFmtId="3" fontId="3" fillId="0" borderId="1" xfId="0" applyNumberFormat="1" applyFont="1" applyBorder="1"/>
    <xf numFmtId="2" fontId="30" fillId="0" borderId="0" xfId="0" applyNumberFormat="1" applyFont="1"/>
    <xf numFmtId="0" fontId="3" fillId="0" borderId="1" xfId="0" applyFont="1" applyBorder="1" applyAlignment="1">
      <alignment wrapText="1"/>
    </xf>
    <xf numFmtId="0" fontId="7" fillId="13" borderId="1" xfId="0" applyFont="1" applyFill="1" applyBorder="1" applyAlignment="1">
      <alignment horizontal="center"/>
    </xf>
    <xf numFmtId="41" fontId="7" fillId="13" borderId="1" xfId="1" applyFont="1" applyFill="1" applyBorder="1" applyAlignment="1">
      <alignment horizontal="center"/>
    </xf>
    <xf numFmtId="9" fontId="7" fillId="13" borderId="1" xfId="3" applyFont="1" applyFill="1" applyBorder="1" applyAlignment="1">
      <alignment horizontal="center"/>
    </xf>
    <xf numFmtId="0" fontId="9" fillId="5" borderId="0" xfId="0" applyFont="1" applyFill="1" applyAlignment="1" applyProtection="1">
      <alignment horizontal="left" vertical="center" wrapText="1"/>
      <protection locked="0"/>
    </xf>
    <xf numFmtId="0" fontId="24" fillId="4" borderId="0" xfId="0" applyFont="1" applyFill="1" applyAlignment="1">
      <alignment horizontal="left" vertical="center"/>
    </xf>
    <xf numFmtId="0" fontId="6" fillId="2" borderId="1" xfId="0" applyFont="1" applyFill="1" applyBorder="1" applyAlignment="1">
      <alignment horizontal="left" vertical="center" wrapText="1"/>
    </xf>
    <xf numFmtId="0" fontId="5" fillId="12" borderId="1" xfId="4" applyFont="1" applyFill="1" applyBorder="1" applyAlignment="1" applyProtection="1">
      <alignment horizontal="left" vertical="center" wrapText="1"/>
    </xf>
    <xf numFmtId="0" fontId="24" fillId="12" borderId="1" xfId="0" applyFont="1" applyFill="1" applyBorder="1" applyAlignment="1">
      <alignment horizontal="left" vertical="center" wrapText="1"/>
    </xf>
    <xf numFmtId="0" fontId="25" fillId="4" borderId="0" xfId="0" applyFont="1" applyFill="1" applyAlignment="1">
      <alignment horizontal="left" vertical="center"/>
    </xf>
    <xf numFmtId="0" fontId="30" fillId="0" borderId="17" xfId="0" applyFont="1" applyBorder="1" applyAlignment="1">
      <alignment wrapText="1"/>
    </xf>
    <xf numFmtId="4" fontId="30" fillId="0" borderId="1" xfId="0" applyNumberFormat="1" applyFont="1" applyBorder="1" applyAlignment="1">
      <alignment wrapText="1"/>
    </xf>
    <xf numFmtId="0" fontId="5" fillId="4" borderId="0" xfId="0" applyFont="1" applyFill="1" applyAlignment="1">
      <alignment horizontal="right" vertical="center"/>
    </xf>
    <xf numFmtId="9" fontId="5" fillId="12" borderId="1" xfId="0" applyNumberFormat="1" applyFont="1" applyFill="1" applyBorder="1" applyAlignment="1">
      <alignment horizontal="right" vertical="center" wrapText="1"/>
    </xf>
    <xf numFmtId="10" fontId="5" fillId="12" borderId="1" xfId="3" applyNumberFormat="1" applyFont="1" applyFill="1" applyBorder="1" applyAlignment="1" applyProtection="1">
      <alignment horizontal="right" vertical="center" wrapText="1"/>
    </xf>
    <xf numFmtId="9" fontId="5" fillId="12" borderId="17" xfId="4" applyNumberFormat="1" applyFont="1" applyFill="1" applyBorder="1" applyAlignment="1" applyProtection="1">
      <alignment horizontal="right" vertical="center" wrapText="1"/>
    </xf>
    <xf numFmtId="0" fontId="5" fillId="12" borderId="17" xfId="4" applyFont="1" applyFill="1" applyBorder="1" applyAlignment="1" applyProtection="1">
      <alignment horizontal="right" vertical="center" wrapText="1"/>
    </xf>
    <xf numFmtId="0" fontId="5" fillId="12" borderId="18" xfId="4" applyFont="1" applyFill="1" applyBorder="1" applyAlignment="1" applyProtection="1">
      <alignment horizontal="right" vertical="center" wrapText="1"/>
    </xf>
    <xf numFmtId="9" fontId="5" fillId="12" borderId="2" xfId="4" applyNumberFormat="1" applyFont="1" applyFill="1" applyBorder="1" applyAlignment="1" applyProtection="1">
      <alignment horizontal="right" vertical="center" wrapText="1"/>
    </xf>
    <xf numFmtId="0" fontId="5" fillId="12" borderId="1" xfId="4" applyFont="1" applyFill="1" applyBorder="1" applyAlignment="1" applyProtection="1">
      <alignment horizontal="right" vertical="center" wrapText="1"/>
    </xf>
    <xf numFmtId="0" fontId="5" fillId="5" borderId="0" xfId="0" applyFont="1" applyFill="1" applyAlignment="1" applyProtection="1">
      <alignment horizontal="left" vertical="center"/>
      <protection locked="0"/>
    </xf>
    <xf numFmtId="0" fontId="5" fillId="4" borderId="0" xfId="0" applyFont="1" applyFill="1" applyAlignment="1">
      <alignment horizontal="left" vertical="center"/>
    </xf>
    <xf numFmtId="0" fontId="11" fillId="12" borderId="1" xfId="4" applyFill="1" applyBorder="1" applyAlignment="1" applyProtection="1">
      <alignment horizontal="left" vertical="center" wrapText="1"/>
    </xf>
    <xf numFmtId="0" fontId="5" fillId="12" borderId="1" xfId="0" applyFont="1" applyFill="1" applyBorder="1" applyAlignment="1">
      <alignment horizontal="left" vertical="center"/>
    </xf>
    <xf numFmtId="0" fontId="0" fillId="0" borderId="1" xfId="0" applyBorder="1"/>
    <xf numFmtId="3" fontId="36" fillId="0" borderId="1" xfId="0" applyNumberFormat="1" applyFont="1" applyBorder="1"/>
    <xf numFmtId="0" fontId="36" fillId="0" borderId="1" xfId="0" applyFont="1" applyBorder="1"/>
    <xf numFmtId="3" fontId="37" fillId="0" borderId="1" xfId="0" applyNumberFormat="1" applyFont="1" applyBorder="1"/>
    <xf numFmtId="0" fontId="37" fillId="0" borderId="1" xfId="0" applyFont="1" applyBorder="1"/>
    <xf numFmtId="0" fontId="30" fillId="3" borderId="1" xfId="0" applyFont="1" applyFill="1" applyBorder="1" applyAlignment="1">
      <alignment wrapText="1"/>
    </xf>
    <xf numFmtId="164" fontId="18" fillId="4" borderId="1" xfId="1" applyNumberFormat="1" applyFont="1" applyFill="1" applyBorder="1" applyAlignment="1">
      <alignment horizontal="center" vertical="center" wrapText="1"/>
    </xf>
    <xf numFmtId="165" fontId="18" fillId="4" borderId="1" xfId="1" applyNumberFormat="1" applyFont="1" applyFill="1" applyBorder="1" applyAlignment="1">
      <alignment horizontal="center" vertical="center" wrapText="1"/>
    </xf>
    <xf numFmtId="3" fontId="38" fillId="0" borderId="1" xfId="0" applyNumberFormat="1" applyFont="1" applyBorder="1"/>
    <xf numFmtId="3" fontId="39" fillId="0" borderId="1" xfId="0" applyNumberFormat="1" applyFont="1" applyBorder="1"/>
    <xf numFmtId="0" fontId="25" fillId="12" borderId="1"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41" fillId="16" borderId="0" xfId="6" applyFont="1" applyFill="1"/>
    <xf numFmtId="0" fontId="41" fillId="17" borderId="0" xfId="6" applyFont="1" applyFill="1"/>
    <xf numFmtId="0" fontId="41" fillId="11" borderId="0" xfId="6" applyFont="1" applyFill="1"/>
    <xf numFmtId="0" fontId="42" fillId="17" borderId="0" xfId="6" applyFont="1" applyFill="1"/>
    <xf numFmtId="0" fontId="42" fillId="11" borderId="0" xfId="6" applyFont="1" applyFill="1"/>
    <xf numFmtId="0" fontId="46" fillId="17" borderId="0" xfId="6" applyFont="1" applyFill="1"/>
    <xf numFmtId="0" fontId="40" fillId="16" borderId="0" xfId="6" applyFill="1"/>
    <xf numFmtId="0" fontId="40" fillId="18" borderId="0" xfId="6" applyFill="1"/>
    <xf numFmtId="0" fontId="40" fillId="14" borderId="0" xfId="6" applyFill="1"/>
    <xf numFmtId="0" fontId="40" fillId="8" borderId="0" xfId="6" applyFill="1"/>
    <xf numFmtId="0" fontId="40" fillId="4" borderId="0" xfId="6" applyFill="1"/>
    <xf numFmtId="0" fontId="49" fillId="0" borderId="0" xfId="6" applyFont="1"/>
    <xf numFmtId="0" fontId="49" fillId="4" borderId="0" xfId="6" applyFont="1" applyFill="1"/>
    <xf numFmtId="0" fontId="49" fillId="19" borderId="0" xfId="6" applyFont="1" applyFill="1"/>
    <xf numFmtId="0" fontId="50" fillId="4" borderId="0" xfId="6" applyFont="1" applyFill="1"/>
    <xf numFmtId="0" fontId="50" fillId="19" borderId="0" xfId="6" applyFont="1" applyFill="1"/>
    <xf numFmtId="0" fontId="51" fillId="4" borderId="0" xfId="6" applyFont="1" applyFill="1"/>
    <xf numFmtId="0" fontId="51" fillId="19" borderId="0" xfId="6" applyFont="1" applyFill="1"/>
    <xf numFmtId="0" fontId="52" fillId="4" borderId="0" xfId="6" applyFont="1" applyFill="1" applyAlignment="1">
      <alignment horizontal="center"/>
    </xf>
    <xf numFmtId="0" fontId="53" fillId="20" borderId="21" xfId="6" applyFont="1" applyFill="1" applyBorder="1" applyAlignment="1">
      <alignment horizontal="center"/>
    </xf>
    <xf numFmtId="0" fontId="55" fillId="21" borderId="21" xfId="6" applyFont="1" applyFill="1" applyBorder="1" applyAlignment="1">
      <alignment horizontal="center"/>
    </xf>
    <xf numFmtId="0" fontId="56" fillId="22" borderId="21" xfId="6" applyFont="1" applyFill="1" applyBorder="1" applyAlignment="1">
      <alignment horizontal="center"/>
    </xf>
    <xf numFmtId="0" fontId="56" fillId="23" borderId="21" xfId="6" applyFont="1" applyFill="1" applyBorder="1" applyAlignment="1">
      <alignment horizontal="center"/>
    </xf>
    <xf numFmtId="0" fontId="63" fillId="24" borderId="6" xfId="6" applyFont="1" applyFill="1" applyBorder="1" applyAlignment="1">
      <alignment horizontal="center" vertical="center" wrapText="1"/>
    </xf>
    <xf numFmtId="0" fontId="65" fillId="4" borderId="0" xfId="6" applyFont="1" applyFill="1" applyAlignment="1">
      <alignment horizontal="center"/>
    </xf>
    <xf numFmtId="0" fontId="66" fillId="4" borderId="0" xfId="6" applyFont="1" applyFill="1" applyAlignment="1">
      <alignment horizontal="center" vertical="center" wrapText="1"/>
    </xf>
    <xf numFmtId="0" fontId="68" fillId="0" borderId="0" xfId="0" applyFont="1" applyAlignment="1">
      <alignment vertical="center"/>
    </xf>
    <xf numFmtId="0" fontId="69" fillId="0" borderId="0" xfId="0" applyFont="1" applyAlignment="1">
      <alignment vertical="center" wrapText="1"/>
    </xf>
    <xf numFmtId="0" fontId="69" fillId="0" borderId="0" xfId="0" applyFont="1" applyAlignment="1">
      <alignment vertical="center"/>
    </xf>
    <xf numFmtId="4" fontId="24" fillId="0" borderId="26" xfId="3" applyNumberFormat="1" applyFont="1" applyBorder="1" applyAlignment="1" applyProtection="1">
      <alignment horizontal="center" vertical="center" wrapText="1"/>
      <protection locked="0"/>
    </xf>
    <xf numFmtId="4" fontId="24" fillId="0" borderId="27" xfId="5" applyNumberFormat="1" applyFont="1" applyBorder="1" applyAlignment="1" applyProtection="1">
      <alignment horizontal="center" vertical="center" wrapText="1"/>
      <protection locked="0"/>
    </xf>
    <xf numFmtId="4" fontId="24" fillId="0" borderId="28" xfId="5" applyNumberFormat="1" applyFont="1" applyBorder="1" applyAlignment="1" applyProtection="1">
      <alignment horizontal="center" vertical="center" wrapText="1"/>
      <protection locked="0"/>
    </xf>
    <xf numFmtId="4" fontId="24" fillId="0" borderId="25" xfId="3" applyNumberFormat="1" applyFont="1" applyBorder="1" applyAlignment="1" applyProtection="1">
      <alignment horizontal="center" vertical="center" wrapText="1"/>
      <protection locked="0"/>
    </xf>
    <xf numFmtId="4" fontId="24" fillId="0" borderId="27" xfId="3" applyNumberFormat="1" applyFont="1" applyBorder="1" applyAlignment="1" applyProtection="1">
      <alignment horizontal="center" vertical="center" wrapText="1"/>
      <protection locked="0"/>
    </xf>
    <xf numFmtId="0" fontId="24" fillId="0" borderId="26" xfId="8" applyFont="1" applyBorder="1" applyAlignment="1" applyProtection="1">
      <alignment horizontal="left" vertical="center" wrapText="1"/>
      <protection locked="0"/>
    </xf>
    <xf numFmtId="0" fontId="71" fillId="0" borderId="29" xfId="4" applyFont="1" applyBorder="1" applyAlignment="1" applyProtection="1">
      <alignment horizontal="left" vertical="center" wrapText="1"/>
      <protection locked="0"/>
    </xf>
    <xf numFmtId="9" fontId="24" fillId="0" borderId="25" xfId="8" applyNumberFormat="1" applyFont="1" applyBorder="1" applyAlignment="1" applyProtection="1">
      <alignment horizontal="center" vertical="center" wrapText="1"/>
      <protection locked="0"/>
    </xf>
    <xf numFmtId="0" fontId="5" fillId="8" borderId="25" xfId="0" applyFont="1" applyFill="1" applyBorder="1" applyAlignment="1">
      <alignment horizontal="left" vertical="center"/>
    </xf>
    <xf numFmtId="0" fontId="11" fillId="8" borderId="25" xfId="4" applyFill="1" applyBorder="1" applyAlignment="1" applyProtection="1">
      <alignment horizontal="left" vertical="center" wrapText="1"/>
    </xf>
    <xf numFmtId="0" fontId="24" fillId="0" borderId="25" xfId="0" applyFont="1" applyBorder="1" applyAlignment="1" applyProtection="1">
      <alignment horizontal="center" vertical="center" wrapText="1"/>
      <protection locked="0"/>
    </xf>
    <xf numFmtId="4" fontId="24" fillId="11" borderId="31" xfId="5" applyNumberFormat="1" applyFont="1" applyFill="1" applyBorder="1" applyAlignment="1" applyProtection="1">
      <alignment vertical="center" wrapText="1"/>
      <protection locked="0"/>
    </xf>
    <xf numFmtId="4" fontId="24" fillId="11" borderId="32" xfId="5" applyNumberFormat="1" applyFont="1" applyFill="1" applyBorder="1" applyAlignment="1" applyProtection="1">
      <alignment vertical="center" wrapText="1"/>
      <protection locked="0"/>
    </xf>
    <xf numFmtId="4" fontId="24" fillId="11" borderId="33" xfId="5" applyNumberFormat="1" applyFont="1" applyFill="1" applyBorder="1" applyAlignment="1" applyProtection="1">
      <alignment vertical="center" wrapText="1"/>
      <protection locked="0"/>
    </xf>
    <xf numFmtId="4" fontId="24" fillId="11" borderId="26" xfId="5" applyNumberFormat="1" applyFont="1" applyFill="1" applyBorder="1" applyAlignment="1" applyProtection="1">
      <alignment vertical="center" wrapText="1"/>
      <protection locked="0"/>
    </xf>
    <xf numFmtId="0" fontId="5" fillId="8" borderId="25" xfId="0" applyFont="1" applyFill="1" applyBorder="1" applyAlignment="1">
      <alignment horizontal="left" vertical="center" wrapText="1"/>
    </xf>
    <xf numFmtId="2" fontId="24" fillId="0" borderId="34" xfId="3" applyNumberFormat="1" applyFont="1" applyBorder="1" applyAlignment="1" applyProtection="1">
      <alignment horizontal="center" vertical="center" wrapText="1"/>
      <protection locked="0"/>
    </xf>
    <xf numFmtId="2" fontId="24" fillId="0" borderId="35" xfId="3" applyNumberFormat="1" applyFont="1" applyBorder="1" applyAlignment="1" applyProtection="1">
      <alignment horizontal="center" vertical="center" wrapText="1"/>
      <protection locked="0"/>
    </xf>
    <xf numFmtId="2" fontId="24" fillId="3" borderId="36" xfId="5" applyNumberFormat="1" applyFont="1" applyFill="1" applyBorder="1" applyAlignment="1" applyProtection="1">
      <alignment horizontal="center" vertical="center" wrapText="1"/>
      <protection locked="0"/>
    </xf>
    <xf numFmtId="2" fontId="24" fillId="0" borderId="37" xfId="3" applyNumberFormat="1" applyFont="1" applyBorder="1" applyAlignment="1" applyProtection="1">
      <alignment horizontal="center" vertical="center" wrapText="1"/>
      <protection locked="0"/>
    </xf>
    <xf numFmtId="2" fontId="24" fillId="28" borderId="36" xfId="5" applyNumberFormat="1" applyFont="1" applyFill="1" applyBorder="1" applyAlignment="1" applyProtection="1">
      <alignment horizontal="center" vertical="center" wrapText="1"/>
      <protection locked="0"/>
    </xf>
    <xf numFmtId="4" fontId="24" fillId="0" borderId="37" xfId="3" applyNumberFormat="1" applyFont="1" applyBorder="1" applyAlignment="1" applyProtection="1">
      <alignment horizontal="center" vertical="center" wrapText="1"/>
      <protection locked="0"/>
    </xf>
    <xf numFmtId="4" fontId="24" fillId="0" borderId="35" xfId="3" applyNumberFormat="1" applyFont="1" applyBorder="1" applyAlignment="1" applyProtection="1">
      <alignment horizontal="center" vertical="center" wrapText="1"/>
      <protection locked="0"/>
    </xf>
    <xf numFmtId="0" fontId="24" fillId="28" borderId="26" xfId="8" applyFont="1" applyFill="1" applyBorder="1" applyAlignment="1" applyProtection="1">
      <alignment horizontal="left" vertical="center" wrapText="1"/>
      <protection locked="0"/>
    </xf>
    <xf numFmtId="4" fontId="24" fillId="0" borderId="34" xfId="3" applyNumberFormat="1" applyFont="1" applyBorder="1" applyAlignment="1" applyProtection="1">
      <alignment horizontal="center" vertical="center" wrapText="1"/>
      <protection locked="0"/>
    </xf>
    <xf numFmtId="4" fontId="24" fillId="0" borderId="35" xfId="5" applyNumberFormat="1" applyFont="1" applyBorder="1" applyAlignment="1" applyProtection="1">
      <alignment horizontal="center" vertical="center" wrapText="1"/>
      <protection locked="0"/>
    </xf>
    <xf numFmtId="4" fontId="24" fillId="0" borderId="36" xfId="5" applyNumberFormat="1" applyFont="1" applyBorder="1" applyAlignment="1" applyProtection="1">
      <alignment horizontal="center" vertical="center" wrapText="1"/>
      <protection locked="0"/>
    </xf>
    <xf numFmtId="0" fontId="71" fillId="0" borderId="29" xfId="4" applyFont="1" applyBorder="1" applyAlignment="1" applyProtection="1">
      <alignment horizontal="center" vertical="center" wrapText="1"/>
      <protection locked="0"/>
    </xf>
    <xf numFmtId="4" fontId="24" fillId="5" borderId="34" xfId="3" applyNumberFormat="1" applyFont="1" applyFill="1" applyBorder="1" applyAlignment="1" applyProtection="1">
      <alignment horizontal="center" vertical="center" wrapText="1"/>
      <protection locked="0"/>
    </xf>
    <xf numFmtId="4" fontId="24" fillId="5" borderId="35" xfId="3" applyNumberFormat="1" applyFont="1" applyFill="1" applyBorder="1" applyAlignment="1" applyProtection="1">
      <alignment horizontal="center" vertical="center" wrapText="1"/>
      <protection locked="0"/>
    </xf>
    <xf numFmtId="4" fontId="24" fillId="28" borderId="36" xfId="5" applyNumberFormat="1" applyFont="1" applyFill="1" applyBorder="1" applyAlignment="1" applyProtection="1">
      <alignment horizontal="center" vertical="center" wrapText="1"/>
      <protection locked="0"/>
    </xf>
    <xf numFmtId="4" fontId="24" fillId="5" borderId="37" xfId="3" applyNumberFormat="1" applyFont="1" applyFill="1" applyBorder="1" applyAlignment="1" applyProtection="1">
      <alignment horizontal="center" vertical="center" wrapText="1"/>
      <protection locked="0"/>
    </xf>
    <xf numFmtId="4" fontId="24" fillId="5" borderId="36" xfId="5" applyNumberFormat="1" applyFont="1" applyFill="1" applyBorder="1" applyAlignment="1" applyProtection="1">
      <alignment horizontal="center" vertical="center" wrapText="1"/>
      <protection locked="0"/>
    </xf>
    <xf numFmtId="0" fontId="40" fillId="28" borderId="26" xfId="8" applyFill="1" applyBorder="1" applyAlignment="1" applyProtection="1">
      <alignment horizontal="left" vertical="center" wrapText="1"/>
      <protection locked="0"/>
    </xf>
    <xf numFmtId="0" fontId="71" fillId="29" borderId="25" xfId="4" applyFont="1" applyFill="1" applyBorder="1" applyAlignment="1" applyProtection="1">
      <alignment horizontal="center" vertical="center" wrapText="1"/>
      <protection locked="0"/>
    </xf>
    <xf numFmtId="4" fontId="24" fillId="3" borderId="36" xfId="5" applyNumberFormat="1" applyFont="1" applyFill="1" applyBorder="1" applyAlignment="1" applyProtection="1">
      <alignment horizontal="center" vertical="center" wrapText="1"/>
      <protection locked="0"/>
    </xf>
    <xf numFmtId="9" fontId="70" fillId="28" borderId="34" xfId="0" applyNumberFormat="1" applyFont="1" applyFill="1" applyBorder="1" applyAlignment="1">
      <alignment horizontal="center" vertical="center" wrapText="1"/>
    </xf>
    <xf numFmtId="10" fontId="24" fillId="28" borderId="36" xfId="5" applyNumberFormat="1" applyFont="1" applyFill="1" applyBorder="1" applyAlignment="1" applyProtection="1">
      <alignment horizontal="center" vertical="center" wrapText="1"/>
      <protection locked="0"/>
    </xf>
    <xf numFmtId="166" fontId="70" fillId="0" borderId="25" xfId="10" applyFont="1" applyBorder="1" applyAlignment="1">
      <alignment vertical="center" wrapText="1"/>
    </xf>
    <xf numFmtId="0" fontId="70" fillId="0" borderId="37" xfId="0" applyFont="1" applyBorder="1" applyAlignment="1">
      <alignment horizontal="center" vertical="center" wrapText="1"/>
    </xf>
    <xf numFmtId="0" fontId="24" fillId="0" borderId="37" xfId="9" applyFont="1" applyBorder="1" applyAlignment="1" applyProtection="1">
      <alignment horizontal="center" vertical="center" wrapText="1"/>
      <protection locked="0"/>
    </xf>
    <xf numFmtId="0" fontId="72" fillId="0" borderId="25" xfId="11" applyFont="1" applyBorder="1" applyAlignment="1">
      <alignment horizontal="center" vertical="top" wrapText="1"/>
    </xf>
    <xf numFmtId="0" fontId="73" fillId="0" borderId="25" xfId="11" applyFont="1" applyBorder="1" applyAlignment="1">
      <alignment horizontal="center" vertical="top" wrapText="1"/>
    </xf>
    <xf numFmtId="0" fontId="72" fillId="0" borderId="34" xfId="11" applyFont="1" applyBorder="1" applyAlignment="1">
      <alignment horizontal="center" vertical="top" wrapText="1"/>
    </xf>
    <xf numFmtId="0" fontId="73" fillId="0" borderId="35" xfId="11" applyFont="1" applyBorder="1" applyAlignment="1">
      <alignment horizontal="center" vertical="top" wrapText="1"/>
    </xf>
    <xf numFmtId="0" fontId="72" fillId="0" borderId="36" xfId="11" applyFont="1" applyBorder="1" applyAlignment="1">
      <alignment horizontal="center" vertical="top" wrapText="1"/>
    </xf>
    <xf numFmtId="0" fontId="72" fillId="0" borderId="37" xfId="11" applyFont="1" applyBorder="1" applyAlignment="1">
      <alignment horizontal="center" vertical="top" wrapText="1"/>
    </xf>
    <xf numFmtId="0" fontId="74" fillId="26" borderId="25" xfId="11" applyFont="1" applyFill="1" applyBorder="1" applyAlignment="1">
      <alignment horizontal="center" vertical="center" wrapText="1"/>
    </xf>
    <xf numFmtId="0" fontId="74" fillId="14" borderId="25" xfId="11" applyFont="1" applyFill="1" applyBorder="1" applyAlignment="1">
      <alignment horizontal="center" vertical="center" wrapText="1"/>
    </xf>
    <xf numFmtId="0" fontId="74" fillId="14" borderId="25" xfId="11" applyFont="1" applyFill="1" applyBorder="1" applyAlignment="1">
      <alignment vertical="center" wrapText="1"/>
    </xf>
    <xf numFmtId="0" fontId="74" fillId="26" borderId="40" xfId="11" applyFont="1" applyFill="1" applyBorder="1" applyAlignment="1">
      <alignment horizontal="center" vertical="center" wrapText="1"/>
    </xf>
    <xf numFmtId="0" fontId="74" fillId="26" borderId="43" xfId="11" applyFont="1" applyFill="1" applyBorder="1" applyAlignment="1">
      <alignment vertical="center" wrapText="1"/>
    </xf>
    <xf numFmtId="0" fontId="74" fillId="26" borderId="34" xfId="11" applyFont="1" applyFill="1" applyBorder="1" applyAlignment="1">
      <alignment vertical="center" wrapText="1"/>
    </xf>
    <xf numFmtId="0" fontId="75" fillId="32" borderId="45" xfId="0" applyFont="1" applyFill="1" applyBorder="1" applyAlignment="1">
      <alignment vertical="center"/>
    </xf>
    <xf numFmtId="0" fontId="75" fillId="32" borderId="46" xfId="0" applyFont="1" applyFill="1" applyBorder="1" applyAlignment="1">
      <alignment vertical="center"/>
    </xf>
    <xf numFmtId="0" fontId="75" fillId="32" borderId="47" xfId="0" applyFont="1" applyFill="1" applyBorder="1" applyAlignment="1">
      <alignment vertical="center"/>
    </xf>
    <xf numFmtId="0" fontId="24" fillId="0" borderId="1" xfId="8" applyFont="1" applyBorder="1" applyAlignment="1" applyProtection="1">
      <alignment horizontal="left" vertical="center" wrapText="1"/>
      <protection locked="0"/>
    </xf>
    <xf numFmtId="0" fontId="24" fillId="0" borderId="29" xfId="4" applyFont="1" applyBorder="1" applyAlignment="1" applyProtection="1">
      <alignment horizontal="left" vertical="center" wrapText="1"/>
      <protection locked="0"/>
    </xf>
    <xf numFmtId="9" fontId="24" fillId="0" borderId="1" xfId="8" applyNumberFormat="1" applyFont="1" applyBorder="1" applyAlignment="1" applyProtection="1">
      <alignment horizontal="center" vertical="center" wrapText="1"/>
      <protection locked="0"/>
    </xf>
    <xf numFmtId="0" fontId="24" fillId="29" borderId="1" xfId="11"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69" fillId="0" borderId="1" xfId="0" applyFont="1" applyBorder="1" applyAlignment="1">
      <alignment vertical="center"/>
    </xf>
    <xf numFmtId="0" fontId="24" fillId="0" borderId="1" xfId="9"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70" fillId="0" borderId="1" xfId="0" applyFont="1" applyBorder="1" applyAlignment="1">
      <alignment vertical="center" wrapText="1"/>
    </xf>
    <xf numFmtId="0" fontId="24" fillId="0" borderId="1" xfId="9" applyFont="1" applyBorder="1" applyAlignment="1" applyProtection="1">
      <alignment horizontal="center" vertical="center" wrapText="1"/>
      <protection locked="0"/>
    </xf>
    <xf numFmtId="0" fontId="24" fillId="29" borderId="1" xfId="4" applyFont="1" applyFill="1" applyBorder="1" applyAlignment="1" applyProtection="1">
      <alignment horizontal="left" vertical="center" wrapText="1"/>
      <protection locked="0"/>
    </xf>
    <xf numFmtId="9" fontId="70" fillId="0" borderId="37" xfId="0" applyNumberFormat="1" applyFont="1" applyBorder="1" applyAlignment="1">
      <alignment horizontal="center" vertical="center" wrapText="1"/>
    </xf>
    <xf numFmtId="166" fontId="70" fillId="0" borderId="1" xfId="10" applyFont="1" applyBorder="1" applyAlignment="1">
      <alignment vertical="center" wrapText="1"/>
    </xf>
    <xf numFmtId="0" fontId="70" fillId="5" borderId="37" xfId="0" applyFont="1" applyFill="1" applyBorder="1" applyAlignment="1">
      <alignment horizontal="center" vertical="center" wrapText="1"/>
    </xf>
    <xf numFmtId="0" fontId="73" fillId="0" borderId="37" xfId="11" applyFont="1" applyBorder="1" applyAlignment="1">
      <alignment horizontal="center" vertical="top" wrapText="1"/>
    </xf>
    <xf numFmtId="0" fontId="74" fillId="26" borderId="53" xfId="11" applyFont="1" applyFill="1" applyBorder="1" applyAlignment="1">
      <alignment horizontal="center" vertical="center" wrapText="1"/>
    </xf>
    <xf numFmtId="0" fontId="74" fillId="0" borderId="31" xfId="11" applyFont="1" applyBorder="1" applyAlignment="1">
      <alignment horizontal="center" vertical="center" wrapText="1"/>
    </xf>
    <xf numFmtId="0" fontId="74" fillId="0" borderId="26" xfId="11" applyFont="1" applyBorder="1" applyAlignment="1">
      <alignment horizontal="center" vertical="center" wrapText="1"/>
    </xf>
    <xf numFmtId="0" fontId="74" fillId="0" borderId="25" xfId="11" applyFont="1" applyBorder="1" applyAlignment="1">
      <alignment horizontal="center" vertical="center" wrapText="1"/>
    </xf>
    <xf numFmtId="0" fontId="78" fillId="0" borderId="0" xfId="0" applyFont="1"/>
    <xf numFmtId="0" fontId="80" fillId="0" borderId="0" xfId="0" applyFont="1"/>
    <xf numFmtId="0" fontId="80" fillId="0" borderId="0" xfId="3" applyNumberFormat="1" applyFont="1"/>
    <xf numFmtId="0" fontId="78" fillId="5" borderId="25" xfId="0" applyFont="1" applyFill="1" applyBorder="1"/>
    <xf numFmtId="0" fontId="79" fillId="5" borderId="25" xfId="0" applyFont="1" applyFill="1" applyBorder="1"/>
    <xf numFmtId="0" fontId="81" fillId="0" borderId="1" xfId="0" applyFont="1" applyBorder="1" applyAlignment="1" applyProtection="1">
      <alignment horizontal="center" vertical="center" wrapText="1"/>
      <protection locked="0"/>
    </xf>
    <xf numFmtId="0" fontId="81" fillId="5" borderId="1" xfId="0" applyFont="1" applyFill="1" applyBorder="1" applyAlignment="1" applyProtection="1">
      <alignment horizontal="center" vertical="center" wrapText="1"/>
      <protection locked="0"/>
    </xf>
    <xf numFmtId="0" fontId="81" fillId="0" borderId="26" xfId="0" applyFont="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81" fillId="0" borderId="39" xfId="0" applyFont="1" applyBorder="1" applyAlignment="1" applyProtection="1">
      <alignment horizontal="center" vertical="center" wrapText="1"/>
      <protection locked="0"/>
    </xf>
    <xf numFmtId="0" fontId="81" fillId="0" borderId="38" xfId="0" applyFont="1" applyBorder="1" applyAlignment="1" applyProtection="1">
      <alignment horizontal="center" vertical="center" wrapText="1"/>
      <protection locked="0"/>
    </xf>
    <xf numFmtId="0" fontId="15" fillId="0" borderId="39" xfId="0" applyFont="1" applyBorder="1" applyAlignment="1">
      <alignment horizontal="left" vertical="center" wrapText="1"/>
    </xf>
    <xf numFmtId="1" fontId="81" fillId="5" borderId="59" xfId="0" applyNumberFormat="1" applyFont="1" applyFill="1" applyBorder="1" applyAlignment="1" applyProtection="1">
      <alignment horizontal="center" vertical="center" wrapText="1"/>
      <protection locked="0"/>
    </xf>
    <xf numFmtId="1" fontId="81" fillId="0" borderId="59" xfId="0" applyNumberFormat="1" applyFont="1" applyBorder="1" applyAlignment="1" applyProtection="1">
      <alignment horizontal="center" vertical="center" wrapText="1"/>
      <protection locked="0"/>
    </xf>
    <xf numFmtId="1" fontId="81" fillId="5" borderId="1" xfId="0" applyNumberFormat="1" applyFont="1" applyFill="1" applyBorder="1" applyAlignment="1" applyProtection="1">
      <alignment horizontal="center" vertical="center" wrapText="1"/>
      <protection locked="0"/>
    </xf>
    <xf numFmtId="1" fontId="81" fillId="5" borderId="1" xfId="0" applyNumberFormat="1" applyFont="1" applyFill="1" applyBorder="1" applyAlignment="1">
      <alignment vertical="center" wrapText="1"/>
    </xf>
    <xf numFmtId="1" fontId="81" fillId="0" borderId="63" xfId="0" applyNumberFormat="1" applyFont="1" applyBorder="1" applyAlignment="1" applyProtection="1">
      <alignment horizontal="center" vertical="center" wrapText="1"/>
      <protection locked="0"/>
    </xf>
    <xf numFmtId="0" fontId="82" fillId="0" borderId="1" xfId="0" applyFont="1" applyBorder="1" applyAlignment="1">
      <alignment horizontal="left" vertical="center" wrapText="1"/>
    </xf>
    <xf numFmtId="0" fontId="81" fillId="0" borderId="55" xfId="3" applyNumberFormat="1" applyFont="1" applyFill="1" applyBorder="1" applyAlignment="1">
      <alignment vertical="center" wrapText="1"/>
    </xf>
    <xf numFmtId="0" fontId="17" fillId="5" borderId="39" xfId="0" applyFont="1" applyFill="1" applyBorder="1" applyAlignment="1">
      <alignment horizontal="left" vertical="center" wrapText="1"/>
    </xf>
    <xf numFmtId="0" fontId="17" fillId="0" borderId="39" xfId="0" applyFont="1" applyBorder="1" applyAlignment="1">
      <alignment vertical="center" wrapText="1"/>
    </xf>
    <xf numFmtId="1" fontId="81" fillId="5" borderId="64" xfId="0" applyNumberFormat="1" applyFont="1" applyFill="1" applyBorder="1" applyAlignment="1" applyProtection="1">
      <alignment horizontal="center" vertical="center" wrapText="1"/>
      <protection locked="0"/>
    </xf>
    <xf numFmtId="1" fontId="81" fillId="0" borderId="64" xfId="0" applyNumberFormat="1" applyFont="1" applyBorder="1" applyAlignment="1" applyProtection="1">
      <alignment horizontal="center" vertical="center" wrapText="1"/>
      <protection locked="0"/>
    </xf>
    <xf numFmtId="1" fontId="81" fillId="0" borderId="66" xfId="0" applyNumberFormat="1" applyFont="1" applyBorder="1" applyAlignment="1" applyProtection="1">
      <alignment horizontal="center" vertical="center" wrapText="1"/>
      <protection locked="0"/>
    </xf>
    <xf numFmtId="10" fontId="81" fillId="0" borderId="56" xfId="3" applyNumberFormat="1" applyFont="1" applyFill="1" applyBorder="1" applyAlignment="1">
      <alignment vertical="center" wrapText="1"/>
    </xf>
    <xf numFmtId="0" fontId="17" fillId="0" borderId="37" xfId="0" applyFont="1" applyBorder="1" applyAlignment="1">
      <alignment vertical="center" wrapText="1"/>
    </xf>
    <xf numFmtId="1" fontId="81" fillId="33" borderId="61" xfId="0" applyNumberFormat="1" applyFont="1" applyFill="1" applyBorder="1" applyAlignment="1">
      <alignment vertical="center" wrapText="1"/>
    </xf>
    <xf numFmtId="0" fontId="81" fillId="0" borderId="39" xfId="3" applyNumberFormat="1" applyFont="1" applyFill="1" applyBorder="1" applyAlignment="1">
      <alignment vertical="center" wrapText="1"/>
    </xf>
    <xf numFmtId="0" fontId="17" fillId="0" borderId="1" xfId="0" applyFont="1" applyBorder="1" applyAlignment="1">
      <alignment vertical="center" wrapText="1"/>
    </xf>
    <xf numFmtId="1" fontId="81" fillId="33" borderId="65" xfId="0" applyNumberFormat="1" applyFont="1" applyFill="1" applyBorder="1" applyAlignment="1">
      <alignment vertical="center" wrapText="1"/>
    </xf>
    <xf numFmtId="9" fontId="81" fillId="0" borderId="37" xfId="3" applyFont="1" applyFill="1" applyBorder="1" applyAlignment="1">
      <alignment vertical="center" wrapText="1"/>
    </xf>
    <xf numFmtId="0" fontId="82" fillId="0" borderId="1" xfId="0" applyFont="1" applyBorder="1" applyAlignment="1">
      <alignment horizontal="center" vertical="center" wrapText="1"/>
    </xf>
    <xf numFmtId="0" fontId="81" fillId="0" borderId="56" xfId="3" applyNumberFormat="1" applyFont="1" applyFill="1" applyBorder="1" applyAlignment="1">
      <alignment vertical="center" wrapText="1"/>
    </xf>
    <xf numFmtId="2" fontId="81" fillId="0" borderId="56" xfId="3" applyNumberFormat="1" applyFont="1" applyFill="1" applyBorder="1" applyAlignment="1">
      <alignment vertical="center" wrapText="1"/>
    </xf>
    <xf numFmtId="0" fontId="17" fillId="5" borderId="39" xfId="0" applyFont="1" applyFill="1" applyBorder="1" applyAlignment="1">
      <alignment vertical="center" wrapText="1"/>
    </xf>
    <xf numFmtId="0" fontId="17" fillId="5" borderId="37" xfId="0" applyFont="1" applyFill="1" applyBorder="1" applyAlignment="1">
      <alignment vertical="center" wrapText="1"/>
    </xf>
    <xf numFmtId="0" fontId="17" fillId="5" borderId="1" xfId="0" applyFont="1" applyFill="1" applyBorder="1" applyAlignment="1">
      <alignment vertical="center" wrapText="1"/>
    </xf>
    <xf numFmtId="0" fontId="41" fillId="0" borderId="39" xfId="0" applyFont="1" applyBorder="1" applyAlignment="1">
      <alignment vertical="center" wrapText="1"/>
    </xf>
    <xf numFmtId="0" fontId="78" fillId="5" borderId="0" xfId="0" applyFont="1" applyFill="1"/>
    <xf numFmtId="0" fontId="41" fillId="0" borderId="30" xfId="0" applyFont="1" applyBorder="1" applyAlignment="1">
      <alignment vertical="center" wrapText="1"/>
    </xf>
    <xf numFmtId="0" fontId="81" fillId="5" borderId="55" xfId="3" applyNumberFormat="1" applyFont="1" applyFill="1" applyBorder="1" applyAlignment="1">
      <alignment vertical="center" wrapText="1"/>
    </xf>
    <xf numFmtId="0" fontId="81" fillId="5" borderId="56" xfId="3" applyNumberFormat="1" applyFont="1" applyFill="1" applyBorder="1" applyAlignment="1">
      <alignment vertical="center" wrapText="1"/>
    </xf>
    <xf numFmtId="0" fontId="84" fillId="34" borderId="0" xfId="0" applyFont="1" applyFill="1" applyAlignment="1">
      <alignment vertical="center" wrapText="1"/>
    </xf>
    <xf numFmtId="0" fontId="75" fillId="32" borderId="70" xfId="0" applyFont="1" applyFill="1" applyBorder="1" applyAlignment="1">
      <alignment vertical="center"/>
    </xf>
    <xf numFmtId="0" fontId="69" fillId="0" borderId="0" xfId="0" applyFont="1" applyAlignment="1">
      <alignment horizontal="center" vertical="center"/>
    </xf>
    <xf numFmtId="0" fontId="24" fillId="0" borderId="0" xfId="0" applyFont="1" applyAlignment="1">
      <alignment vertical="center"/>
    </xf>
    <xf numFmtId="2" fontId="24" fillId="5" borderId="1" xfId="3" applyNumberFormat="1" applyFont="1" applyFill="1" applyBorder="1" applyAlignment="1" applyProtection="1">
      <alignment horizontal="center" vertical="center"/>
      <protection locked="0"/>
    </xf>
    <xf numFmtId="3" fontId="24" fillId="5" borderId="1" xfId="5" applyNumberFormat="1" applyFont="1" applyFill="1" applyBorder="1" applyAlignment="1" applyProtection="1">
      <alignment horizontal="center" vertical="center"/>
      <protection locked="0"/>
    </xf>
    <xf numFmtId="3" fontId="24" fillId="11" borderId="59" xfId="5" applyNumberFormat="1" applyFont="1" applyFill="1" applyBorder="1" applyAlignment="1" applyProtection="1">
      <alignment horizontal="center" vertical="center"/>
      <protection locked="0"/>
    </xf>
    <xf numFmtId="167" fontId="24" fillId="3" borderId="60" xfId="5" applyNumberFormat="1" applyFont="1" applyFill="1" applyBorder="1" applyAlignment="1" applyProtection="1">
      <alignment horizontal="center" vertical="center" wrapText="1"/>
      <protection locked="0"/>
    </xf>
    <xf numFmtId="0" fontId="24" fillId="5" borderId="26" xfId="8" applyFont="1" applyFill="1" applyBorder="1" applyAlignment="1" applyProtection="1">
      <alignment horizontal="left" vertical="center" wrapText="1"/>
      <protection locked="0"/>
    </xf>
    <xf numFmtId="0" fontId="12" fillId="0" borderId="29" xfId="6" applyFont="1" applyBorder="1" applyAlignment="1" applyProtection="1">
      <alignment horizontal="left" vertical="center" wrapText="1"/>
      <protection locked="0"/>
    </xf>
    <xf numFmtId="0" fontId="11" fillId="0" borderId="29" xfId="4" applyBorder="1" applyAlignment="1" applyProtection="1">
      <alignment horizontal="left" vertical="center" wrapText="1"/>
      <protection locked="0"/>
    </xf>
    <xf numFmtId="9" fontId="24" fillId="36" borderId="1" xfId="0" applyNumberFormat="1" applyFont="1" applyFill="1" applyBorder="1" applyAlignment="1" applyProtection="1">
      <alignment horizontal="center" vertical="center" wrapText="1"/>
      <protection locked="0"/>
    </xf>
    <xf numFmtId="0" fontId="24" fillId="0" borderId="1" xfId="9" applyFont="1" applyBorder="1" applyAlignment="1" applyProtection="1">
      <alignment vertical="center" wrapText="1"/>
      <protection locked="0"/>
    </xf>
    <xf numFmtId="0" fontId="24" fillId="0" borderId="39" xfId="0" applyFont="1" applyBorder="1" applyAlignment="1" applyProtection="1">
      <alignment horizontal="center" vertical="center" wrapText="1"/>
      <protection locked="0"/>
    </xf>
    <xf numFmtId="3" fontId="24" fillId="11" borderId="35" xfId="5" applyNumberFormat="1" applyFont="1" applyFill="1" applyBorder="1" applyAlignment="1" applyProtection="1">
      <alignment horizontal="center" vertical="center"/>
      <protection locked="0"/>
    </xf>
    <xf numFmtId="9" fontId="24" fillId="28" borderId="26" xfId="5" applyNumberFormat="1" applyFont="1" applyFill="1" applyBorder="1" applyAlignment="1" applyProtection="1">
      <alignment horizontal="center" vertical="center" wrapText="1"/>
      <protection locked="0"/>
    </xf>
    <xf numFmtId="0" fontId="24" fillId="5" borderId="34" xfId="8" applyFont="1" applyFill="1" applyBorder="1" applyAlignment="1" applyProtection="1">
      <alignment horizontal="left" vertical="center" wrapText="1"/>
      <protection locked="0"/>
    </xf>
    <xf numFmtId="9" fontId="24" fillId="14" borderId="1" xfId="0" applyNumberFormat="1" applyFont="1" applyFill="1" applyBorder="1" applyAlignment="1" applyProtection="1">
      <alignment horizontal="center" vertical="center" wrapText="1"/>
      <protection locked="0"/>
    </xf>
    <xf numFmtId="1" fontId="24" fillId="5" borderId="1" xfId="3" applyNumberFormat="1" applyFont="1" applyFill="1" applyBorder="1" applyAlignment="1" applyProtection="1">
      <alignment horizontal="center" vertical="center"/>
      <protection locked="0"/>
    </xf>
    <xf numFmtId="3" fontId="24" fillId="5" borderId="1" xfId="5" applyNumberFormat="1" applyFont="1" applyFill="1" applyBorder="1" applyAlignment="1" applyProtection="1">
      <alignment vertical="center"/>
      <protection locked="0"/>
    </xf>
    <xf numFmtId="1" fontId="24" fillId="8" borderId="66" xfId="3" applyNumberFormat="1" applyFont="1" applyFill="1" applyBorder="1" applyAlignment="1" applyProtection="1">
      <alignment vertical="center" wrapText="1"/>
      <protection locked="0"/>
    </xf>
    <xf numFmtId="1" fontId="24" fillId="8" borderId="33" xfId="3" applyNumberFormat="1" applyFont="1" applyFill="1" applyBorder="1" applyAlignment="1" applyProtection="1">
      <alignment vertical="center" wrapText="1"/>
      <protection locked="0"/>
    </xf>
    <xf numFmtId="167" fontId="24" fillId="28" borderId="26" xfId="5" applyNumberFormat="1" applyFont="1" applyFill="1" applyBorder="1" applyAlignment="1" applyProtection="1">
      <alignment horizontal="center" vertical="center" wrapText="1"/>
      <protection locked="0"/>
    </xf>
    <xf numFmtId="0" fontId="24" fillId="0" borderId="29" xfId="6" applyFont="1" applyBorder="1" applyAlignment="1" applyProtection="1">
      <alignment horizontal="left" vertical="center" wrapText="1"/>
      <protection locked="0"/>
    </xf>
    <xf numFmtId="9" fontId="24" fillId="29" borderId="1" xfId="11" applyNumberFormat="1" applyFont="1" applyFill="1" applyBorder="1" applyAlignment="1" applyProtection="1">
      <alignment horizontal="center" vertical="center" wrapText="1"/>
      <protection locked="0"/>
    </xf>
    <xf numFmtId="9" fontId="24" fillId="14" borderId="39" xfId="0" applyNumberFormat="1" applyFont="1" applyFill="1" applyBorder="1" applyAlignment="1" applyProtection="1">
      <alignment horizontal="center" vertical="center" wrapText="1"/>
      <protection locked="0"/>
    </xf>
    <xf numFmtId="0" fontId="24" fillId="5" borderId="1" xfId="9" applyFont="1" applyFill="1" applyBorder="1" applyAlignment="1" applyProtection="1">
      <alignment vertical="center" wrapText="1"/>
      <protection locked="0"/>
    </xf>
    <xf numFmtId="3" fontId="24" fillId="0" borderId="1" xfId="8" applyNumberFormat="1" applyFont="1" applyBorder="1" applyAlignment="1" applyProtection="1">
      <alignment horizontal="center" vertical="center" wrapText="1"/>
      <protection locked="0"/>
    </xf>
    <xf numFmtId="9" fontId="24" fillId="14" borderId="39" xfId="0" applyNumberFormat="1" applyFont="1" applyFill="1" applyBorder="1" applyAlignment="1" applyProtection="1">
      <alignment vertical="center" wrapText="1"/>
      <protection locked="0"/>
    </xf>
    <xf numFmtId="9" fontId="24" fillId="14" borderId="37" xfId="0" applyNumberFormat="1" applyFont="1" applyFill="1" applyBorder="1" applyAlignment="1" applyProtection="1">
      <alignment vertical="center" wrapText="1"/>
      <protection locked="0"/>
    </xf>
    <xf numFmtId="9" fontId="24" fillId="26" borderId="1" xfId="0" applyNumberFormat="1"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wrapText="1"/>
      <protection locked="0"/>
    </xf>
    <xf numFmtId="0" fontId="11" fillId="29" borderId="1" xfId="4" applyFill="1" applyBorder="1" applyAlignment="1" applyProtection="1">
      <alignment horizontal="center" vertical="center" wrapText="1"/>
      <protection locked="0"/>
    </xf>
    <xf numFmtId="17" fontId="24" fillId="5" borderId="34" xfId="8" applyNumberFormat="1" applyFont="1" applyFill="1" applyBorder="1" applyAlignment="1" applyProtection="1">
      <alignment horizontal="left" vertical="center" wrapText="1"/>
      <protection locked="0"/>
    </xf>
    <xf numFmtId="17" fontId="24" fillId="5" borderId="26" xfId="8" applyNumberFormat="1" applyFont="1" applyFill="1" applyBorder="1" applyAlignment="1" applyProtection="1">
      <alignment horizontal="left" vertical="center" wrapText="1"/>
      <protection locked="0"/>
    </xf>
    <xf numFmtId="9" fontId="24" fillId="11" borderId="37" xfId="3" applyFont="1" applyFill="1" applyBorder="1" applyAlignment="1" applyProtection="1">
      <alignment horizontal="center" vertical="center"/>
      <protection locked="0"/>
    </xf>
    <xf numFmtId="9" fontId="24" fillId="11" borderId="35" xfId="3" applyFont="1" applyFill="1" applyBorder="1" applyAlignment="1" applyProtection="1">
      <alignment horizontal="center" vertical="center"/>
      <protection locked="0"/>
    </xf>
    <xf numFmtId="3" fontId="24" fillId="11" borderId="37" xfId="5" applyNumberFormat="1" applyFont="1" applyFill="1" applyBorder="1" applyAlignment="1" applyProtection="1">
      <alignment horizontal="center" vertical="center"/>
      <protection locked="0"/>
    </xf>
    <xf numFmtId="0" fontId="12" fillId="0" borderId="1" xfId="8" applyFont="1" applyBorder="1" applyAlignment="1" applyProtection="1">
      <alignment horizontal="left" vertical="center" wrapText="1"/>
      <protection locked="0"/>
    </xf>
    <xf numFmtId="0" fontId="11" fillId="0" borderId="1" xfId="4" applyBorder="1" applyAlignment="1" applyProtection="1">
      <alignment horizontal="left" vertical="center" wrapText="1"/>
      <protection locked="0"/>
    </xf>
    <xf numFmtId="3" fontId="24" fillId="11" borderId="57" xfId="5" applyNumberFormat="1" applyFont="1" applyFill="1" applyBorder="1" applyAlignment="1" applyProtection="1">
      <alignment horizontal="center" vertical="center"/>
      <protection locked="0"/>
    </xf>
    <xf numFmtId="3" fontId="24" fillId="11" borderId="52" xfId="5" applyNumberFormat="1" applyFont="1" applyFill="1" applyBorder="1" applyAlignment="1" applyProtection="1">
      <alignment horizontal="center" vertical="center"/>
      <protection locked="0"/>
    </xf>
    <xf numFmtId="167" fontId="24" fillId="8" borderId="13" xfId="5" applyNumberFormat="1" applyFont="1" applyFill="1" applyBorder="1" applyAlignment="1" applyProtection="1">
      <alignment vertical="center" wrapText="1"/>
      <protection locked="0"/>
    </xf>
    <xf numFmtId="167" fontId="24" fillId="8" borderId="12" xfId="5" applyNumberFormat="1" applyFont="1" applyFill="1" applyBorder="1" applyAlignment="1" applyProtection="1">
      <alignment vertical="center" wrapText="1"/>
      <protection locked="0"/>
    </xf>
    <xf numFmtId="167" fontId="24" fillId="8" borderId="42" xfId="5" applyNumberFormat="1" applyFont="1" applyFill="1" applyBorder="1" applyAlignment="1" applyProtection="1">
      <alignment vertical="center" wrapText="1"/>
      <protection locked="0"/>
    </xf>
    <xf numFmtId="9" fontId="24" fillId="0" borderId="1" xfId="6" applyNumberFormat="1" applyFont="1" applyBorder="1" applyAlignment="1" applyProtection="1">
      <alignment horizontal="center" vertical="center" wrapText="1"/>
      <protection locked="0"/>
    </xf>
    <xf numFmtId="0" fontId="85" fillId="0" borderId="58" xfId="11" applyFont="1" applyBorder="1" applyAlignment="1">
      <alignment horizontal="center" vertical="top" wrapText="1"/>
    </xf>
    <xf numFmtId="0" fontId="74" fillId="14" borderId="54" xfId="11" applyFont="1" applyFill="1" applyBorder="1" applyAlignment="1">
      <alignment horizontal="center" vertical="top" wrapText="1"/>
    </xf>
    <xf numFmtId="0" fontId="74" fillId="26" borderId="54" xfId="11" applyFont="1" applyFill="1" applyBorder="1" applyAlignment="1">
      <alignment horizontal="center" vertical="top" wrapText="1"/>
    </xf>
    <xf numFmtId="0" fontId="85" fillId="26" borderId="54" xfId="11" applyFont="1" applyFill="1" applyBorder="1" applyAlignment="1">
      <alignment horizontal="center" vertical="top" wrapText="1"/>
    </xf>
    <xf numFmtId="0" fontId="74" fillId="26" borderId="26" xfId="11" applyFont="1" applyFill="1" applyBorder="1" applyAlignment="1">
      <alignment horizontal="center" vertical="center" wrapText="1"/>
    </xf>
    <xf numFmtId="0" fontId="74" fillId="14" borderId="40" xfId="11" applyFont="1" applyFill="1" applyBorder="1" applyAlignment="1">
      <alignment horizontal="center" vertical="center" wrapText="1"/>
    </xf>
    <xf numFmtId="0" fontId="86" fillId="32" borderId="45" xfId="0" applyFont="1" applyFill="1" applyBorder="1" applyAlignment="1">
      <alignment vertical="center"/>
    </xf>
    <xf numFmtId="3" fontId="27" fillId="0" borderId="1" xfId="0" applyNumberFormat="1" applyFont="1" applyBorder="1" applyAlignment="1">
      <alignment wrapText="1"/>
    </xf>
    <xf numFmtId="0" fontId="27" fillId="0" borderId="1" xfId="0" applyFont="1" applyBorder="1" applyAlignment="1">
      <alignment wrapText="1"/>
    </xf>
    <xf numFmtId="0" fontId="74" fillId="8" borderId="25" xfId="11" applyFont="1" applyFill="1" applyBorder="1" applyAlignment="1">
      <alignment horizontal="center" vertical="center" wrapText="1"/>
    </xf>
    <xf numFmtId="42" fontId="24" fillId="5" borderId="25" xfId="2" applyFont="1" applyFill="1" applyBorder="1" applyAlignment="1" applyProtection="1">
      <alignment horizontal="left" vertical="center" wrapText="1"/>
      <protection locked="0"/>
    </xf>
    <xf numFmtId="4" fontId="24" fillId="0" borderId="1" xfId="8" applyNumberFormat="1" applyFont="1" applyBorder="1" applyAlignment="1" applyProtection="1">
      <alignment horizontal="left" vertical="center" wrapText="1"/>
      <protection locked="0"/>
    </xf>
    <xf numFmtId="9" fontId="70" fillId="0" borderId="37" xfId="0" applyNumberFormat="1" applyFont="1" applyBorder="1" applyAlignment="1">
      <alignment horizontal="left" vertical="center" wrapText="1"/>
    </xf>
    <xf numFmtId="41" fontId="70" fillId="0" borderId="37" xfId="1" applyFont="1" applyBorder="1" applyAlignment="1">
      <alignment horizontal="left" vertical="center" wrapText="1"/>
    </xf>
    <xf numFmtId="0" fontId="70" fillId="0" borderId="1" xfId="0" applyFont="1" applyBorder="1" applyAlignment="1">
      <alignment horizontal="left" vertical="center" wrapText="1"/>
    </xf>
    <xf numFmtId="0" fontId="70" fillId="0" borderId="30" xfId="0" applyFont="1" applyBorder="1" applyAlignment="1">
      <alignment horizontal="left" vertical="center" wrapText="1"/>
    </xf>
    <xf numFmtId="0" fontId="24" fillId="0" borderId="1" xfId="0" applyFont="1" applyBorder="1" applyAlignment="1">
      <alignment horizontal="left" vertical="center" wrapText="1"/>
    </xf>
    <xf numFmtId="0" fontId="81" fillId="0" borderId="1" xfId="3" applyNumberFormat="1" applyFont="1" applyFill="1" applyBorder="1" applyAlignment="1">
      <alignment horizontal="left" vertical="center" wrapText="1"/>
    </xf>
    <xf numFmtId="2" fontId="70" fillId="0" borderId="1" xfId="0" applyNumberFormat="1" applyFont="1" applyBorder="1" applyAlignment="1">
      <alignment horizontal="center" vertical="center" wrapText="1"/>
    </xf>
    <xf numFmtId="9" fontId="70" fillId="0" borderId="1" xfId="0" applyNumberFormat="1" applyFont="1" applyBorder="1" applyAlignment="1">
      <alignment horizontal="center" vertical="center" wrapText="1"/>
    </xf>
    <xf numFmtId="2" fontId="70" fillId="0" borderId="39" xfId="0" applyNumberFormat="1" applyFont="1" applyBorder="1" applyAlignment="1">
      <alignment horizontal="center" vertical="center" wrapText="1"/>
    </xf>
    <xf numFmtId="0" fontId="74" fillId="14" borderId="31" xfId="11" applyFont="1" applyFill="1" applyBorder="1" applyAlignment="1">
      <alignment horizontal="center" vertical="center" wrapText="1"/>
    </xf>
    <xf numFmtId="167" fontId="24" fillId="0" borderId="1" xfId="5" applyNumberFormat="1" applyFont="1" applyFill="1" applyBorder="1" applyAlignment="1" applyProtection="1">
      <alignment horizontal="center" vertical="center" wrapText="1"/>
      <protection locked="0"/>
    </xf>
    <xf numFmtId="3" fontId="24" fillId="0" borderId="1" xfId="5" applyNumberFormat="1" applyFont="1" applyFill="1" applyBorder="1" applyAlignment="1" applyProtection="1">
      <alignment horizontal="center" vertical="center"/>
      <protection locked="0"/>
    </xf>
    <xf numFmtId="3" fontId="24" fillId="0" borderId="1" xfId="5" applyNumberFormat="1" applyFont="1" applyFill="1" applyBorder="1" applyAlignment="1" applyProtection="1">
      <alignment vertical="center"/>
      <protection locked="0"/>
    </xf>
    <xf numFmtId="1" fontId="24" fillId="0" borderId="1" xfId="3" applyNumberFormat="1" applyFont="1" applyFill="1" applyBorder="1" applyAlignment="1" applyProtection="1">
      <alignment horizontal="center" vertical="center"/>
      <protection locked="0"/>
    </xf>
    <xf numFmtId="1" fontId="24" fillId="0" borderId="1" xfId="3" applyNumberFormat="1" applyFont="1" applyFill="1" applyBorder="1" applyAlignment="1" applyProtection="1">
      <alignment vertical="center" wrapText="1"/>
      <protection locked="0"/>
    </xf>
    <xf numFmtId="167" fontId="24" fillId="0" borderId="1" xfId="5" applyNumberFormat="1" applyFont="1" applyFill="1" applyBorder="1" applyAlignment="1" applyProtection="1">
      <alignment vertical="center" wrapText="1"/>
      <protection locked="0"/>
    </xf>
    <xf numFmtId="2" fontId="24" fillId="0" borderId="1" xfId="3" applyNumberFormat="1" applyFont="1" applyFill="1" applyBorder="1" applyAlignment="1" applyProtection="1">
      <alignment horizontal="center" vertical="center"/>
      <protection locked="0"/>
    </xf>
    <xf numFmtId="1" fontId="24" fillId="0" borderId="1" xfId="3" applyNumberFormat="1" applyFont="1" applyFill="1" applyBorder="1" applyAlignment="1" applyProtection="1">
      <alignment vertical="center"/>
      <protection locked="0"/>
    </xf>
    <xf numFmtId="9" fontId="24" fillId="0" borderId="1" xfId="3" applyFont="1" applyFill="1" applyBorder="1" applyAlignment="1" applyProtection="1">
      <alignment vertical="center" wrapText="1"/>
      <protection locked="0"/>
    </xf>
    <xf numFmtId="9" fontId="24" fillId="5" borderId="26" xfId="8" applyNumberFormat="1" applyFont="1" applyFill="1" applyBorder="1" applyAlignment="1" applyProtection="1">
      <alignment horizontal="left" vertical="center" wrapText="1"/>
      <protection locked="0"/>
    </xf>
    <xf numFmtId="0" fontId="11" fillId="12" borderId="1" xfId="4" applyFill="1" applyBorder="1" applyAlignment="1" applyProtection="1">
      <alignment horizontal="left" vertical="center" wrapText="1"/>
      <protection locked="0"/>
    </xf>
    <xf numFmtId="9" fontId="24" fillId="5" borderId="1" xfId="8" applyNumberFormat="1" applyFont="1" applyFill="1" applyBorder="1" applyAlignment="1" applyProtection="1">
      <alignment horizontal="left" vertical="center" wrapText="1"/>
      <protection locked="0"/>
    </xf>
    <xf numFmtId="10" fontId="81" fillId="0" borderId="1" xfId="3" applyNumberFormat="1" applyFont="1" applyFill="1" applyBorder="1" applyAlignment="1">
      <alignment vertical="center" wrapText="1"/>
    </xf>
    <xf numFmtId="9" fontId="81" fillId="0" borderId="1" xfId="3" applyFont="1" applyFill="1" applyBorder="1" applyAlignment="1">
      <alignment horizontal="left" vertical="center" wrapText="1"/>
    </xf>
    <xf numFmtId="10" fontId="70" fillId="0" borderId="1" xfId="0" applyNumberFormat="1" applyFont="1" applyBorder="1" applyAlignment="1">
      <alignment horizontal="center" vertical="center" wrapText="1"/>
    </xf>
    <xf numFmtId="0" fontId="25" fillId="7" borderId="1" xfId="0" applyFont="1" applyFill="1" applyBorder="1" applyAlignment="1">
      <alignment horizontal="center" vertical="center"/>
    </xf>
    <xf numFmtId="0" fontId="25" fillId="0" borderId="16" xfId="0" applyFont="1" applyBorder="1" applyAlignment="1">
      <alignment horizontal="center" vertical="center" wrapText="1"/>
    </xf>
    <xf numFmtId="0" fontId="11" fillId="0" borderId="1" xfId="4" applyFill="1" applyBorder="1" applyAlignment="1" applyProtection="1">
      <alignment horizontal="left" vertical="center" wrapText="1"/>
    </xf>
    <xf numFmtId="0" fontId="5" fillId="0" borderId="1" xfId="4" applyFont="1" applyFill="1" applyBorder="1" applyAlignment="1" applyProtection="1">
      <alignment horizontal="left" vertical="center" wrapText="1"/>
    </xf>
    <xf numFmtId="2" fontId="5" fillId="0" borderId="1" xfId="4" applyNumberFormat="1" applyFont="1" applyFill="1" applyBorder="1" applyAlignment="1" applyProtection="1">
      <alignment horizontal="right" vertical="center" wrapText="1"/>
    </xf>
    <xf numFmtId="0" fontId="24" fillId="0" borderId="1" xfId="0" applyFont="1" applyBorder="1" applyAlignment="1">
      <alignment horizontal="center" vertical="center" wrapText="1"/>
    </xf>
    <xf numFmtId="0" fontId="5" fillId="0" borderId="0" xfId="0" applyFont="1" applyAlignment="1">
      <alignment vertical="center"/>
    </xf>
    <xf numFmtId="0" fontId="5" fillId="0" borderId="1" xfId="4" applyFont="1" applyFill="1" applyBorder="1" applyAlignment="1" applyProtection="1">
      <alignment horizontal="right" vertical="center" wrapText="1"/>
    </xf>
    <xf numFmtId="10" fontId="5" fillId="0" borderId="1" xfId="3" applyNumberFormat="1" applyFont="1" applyFill="1" applyBorder="1" applyAlignment="1" applyProtection="1">
      <alignment horizontal="right" vertical="center" wrapText="1"/>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9" fontId="5" fillId="0" borderId="1" xfId="0" applyNumberFormat="1" applyFont="1" applyBorder="1" applyAlignment="1">
      <alignment horizontal="left" vertical="center"/>
    </xf>
    <xf numFmtId="9" fontId="5" fillId="0" borderId="1" xfId="0" applyNumberFormat="1" applyFont="1" applyBorder="1" applyAlignment="1">
      <alignment horizontal="right" vertical="center" wrapText="1"/>
    </xf>
    <xf numFmtId="0" fontId="25" fillId="0" borderId="16" xfId="0" applyFont="1" applyBorder="1" applyAlignment="1">
      <alignmen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11" fillId="0" borderId="1" xfId="4" applyFill="1" applyBorder="1" applyAlignment="1">
      <alignment horizontal="left" vertical="center" wrapText="1"/>
    </xf>
    <xf numFmtId="42" fontId="5" fillId="0" borderId="1" xfId="0" applyNumberFormat="1" applyFont="1" applyBorder="1" applyAlignment="1">
      <alignment horizontal="right" vertical="center" wrapText="1"/>
    </xf>
    <xf numFmtId="42" fontId="5" fillId="0" borderId="1" xfId="2" applyFont="1" applyFill="1" applyBorder="1" applyAlignment="1">
      <alignment horizontal="right" vertical="center" wrapText="1"/>
    </xf>
    <xf numFmtId="0" fontId="5" fillId="0" borderId="1" xfId="0" applyFont="1" applyBorder="1" applyAlignment="1">
      <alignment horizontal="left" vertical="center"/>
    </xf>
    <xf numFmtId="0" fontId="70" fillId="0" borderId="1" xfId="3" applyNumberFormat="1" applyFont="1" applyFill="1" applyBorder="1" applyAlignment="1">
      <alignment horizontal="left" vertical="center" wrapText="1"/>
    </xf>
    <xf numFmtId="9" fontId="70" fillId="0" borderId="1" xfId="3" applyFont="1" applyFill="1" applyBorder="1" applyAlignment="1">
      <alignment horizontal="left" vertical="center" wrapText="1"/>
    </xf>
    <xf numFmtId="0" fontId="12" fillId="0" borderId="1" xfId="0" applyFont="1" applyBorder="1" applyAlignment="1" applyProtection="1">
      <alignment horizontal="left" vertical="center" wrapText="1"/>
      <protection locked="0"/>
    </xf>
    <xf numFmtId="0" fontId="70" fillId="0" borderId="37"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xf>
    <xf numFmtId="0" fontId="87" fillId="32" borderId="47" xfId="0" applyFont="1" applyFill="1" applyBorder="1" applyAlignment="1">
      <alignment horizontal="left" vertical="center"/>
    </xf>
    <xf numFmtId="0" fontId="87" fillId="32" borderId="46" xfId="0" applyFont="1" applyFill="1" applyBorder="1" applyAlignment="1">
      <alignment horizontal="left" vertical="center"/>
    </xf>
    <xf numFmtId="0" fontId="70" fillId="0" borderId="25" xfId="0" applyFont="1" applyBorder="1" applyAlignment="1">
      <alignment horizontal="left" vertical="center" wrapText="1"/>
    </xf>
    <xf numFmtId="0" fontId="12" fillId="0" borderId="1" xfId="9" applyFont="1" applyBorder="1" applyAlignment="1" applyProtection="1">
      <alignment horizontal="left" vertical="center" wrapText="1"/>
      <protection locked="0"/>
    </xf>
    <xf numFmtId="0" fontId="70" fillId="5" borderId="37" xfId="0" applyFont="1" applyFill="1" applyBorder="1" applyAlignment="1">
      <alignment horizontal="left" vertical="center" wrapText="1"/>
    </xf>
    <xf numFmtId="9" fontId="12" fillId="0" borderId="1" xfId="8" applyNumberFormat="1" applyFont="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2" fillId="29" borderId="1" xfId="11" applyFont="1" applyFill="1" applyBorder="1" applyAlignment="1" applyProtection="1">
      <alignment horizontal="left" vertical="center" wrapText="1"/>
      <protection locked="0"/>
    </xf>
    <xf numFmtId="0" fontId="12" fillId="29" borderId="37" xfId="11" applyFont="1" applyFill="1" applyBorder="1" applyAlignment="1" applyProtection="1">
      <alignment horizontal="left" vertical="center" wrapText="1"/>
      <protection locked="0"/>
    </xf>
    <xf numFmtId="0" fontId="12" fillId="0" borderId="37" xfId="0" applyFont="1" applyBorder="1" applyAlignment="1">
      <alignment horizontal="left" vertical="center"/>
    </xf>
    <xf numFmtId="0" fontId="12" fillId="5" borderId="1" xfId="9" applyFont="1" applyFill="1" applyBorder="1" applyAlignment="1" applyProtection="1">
      <alignment horizontal="left" vertical="center" wrapText="1"/>
      <protection locked="0"/>
    </xf>
    <xf numFmtId="9" fontId="12" fillId="29" borderId="1" xfId="11" applyNumberFormat="1" applyFont="1" applyFill="1" applyBorder="1" applyAlignment="1" applyProtection="1">
      <alignment horizontal="left" vertical="center" wrapText="1"/>
      <protection locked="0"/>
    </xf>
    <xf numFmtId="10" fontId="70" fillId="0" borderId="1" xfId="3" applyNumberFormat="1" applyFont="1" applyFill="1" applyBorder="1" applyAlignment="1">
      <alignment horizontal="left" vertical="center" wrapText="1"/>
    </xf>
    <xf numFmtId="0" fontId="70" fillId="0" borderId="25" xfId="0" applyFont="1" applyBorder="1" applyAlignment="1">
      <alignment horizontal="left" vertical="center"/>
    </xf>
    <xf numFmtId="0" fontId="70" fillId="0" borderId="1" xfId="4" applyFont="1" applyFill="1" applyBorder="1" applyAlignment="1" applyProtection="1">
      <alignment horizontal="left" vertical="center" wrapText="1"/>
    </xf>
    <xf numFmtId="0" fontId="12" fillId="0" borderId="0" xfId="0" applyFont="1" applyAlignment="1">
      <alignment horizontal="center" vertical="center"/>
    </xf>
    <xf numFmtId="0" fontId="62" fillId="24" borderId="6" xfId="6" applyFont="1" applyFill="1" applyBorder="1" applyAlignment="1">
      <alignment horizontal="center" vertical="center" wrapText="1"/>
    </xf>
    <xf numFmtId="0" fontId="58" fillId="24" borderId="4" xfId="6" applyFont="1" applyFill="1" applyBorder="1" applyAlignment="1">
      <alignment horizontal="center" vertical="center" wrapText="1"/>
    </xf>
    <xf numFmtId="0" fontId="57" fillId="27" borderId="1" xfId="6" applyFont="1" applyFill="1" applyBorder="1" applyAlignment="1">
      <alignment horizontal="center" vertical="center" wrapText="1"/>
    </xf>
    <xf numFmtId="41" fontId="64" fillId="5" borderId="1" xfId="1" applyFont="1" applyFill="1" applyBorder="1" applyAlignment="1">
      <alignment horizontal="center" vertical="center" wrapText="1"/>
    </xf>
    <xf numFmtId="0" fontId="64" fillId="15" borderId="1" xfId="6" applyFont="1" applyFill="1" applyBorder="1" applyAlignment="1">
      <alignment horizontal="center"/>
    </xf>
    <xf numFmtId="0" fontId="64" fillId="8" borderId="1" xfId="6" applyFont="1" applyFill="1" applyBorder="1" applyAlignment="1">
      <alignment horizontal="center" vertical="center" wrapText="1"/>
    </xf>
    <xf numFmtId="41" fontId="64" fillId="25" borderId="1" xfId="6" applyNumberFormat="1" applyFont="1" applyFill="1" applyBorder="1" applyAlignment="1">
      <alignment horizontal="center" vertical="center"/>
    </xf>
    <xf numFmtId="0" fontId="25" fillId="12" borderId="30" xfId="0" applyFont="1" applyFill="1" applyBorder="1" applyAlignment="1">
      <alignment horizontal="center" vertical="center" wrapText="1"/>
    </xf>
    <xf numFmtId="0" fontId="11" fillId="12" borderId="75" xfId="4" applyFill="1" applyBorder="1" applyAlignment="1" applyProtection="1">
      <alignment horizontal="left" vertical="center" wrapText="1"/>
    </xf>
    <xf numFmtId="10" fontId="5" fillId="12" borderId="75" xfId="3" applyNumberFormat="1" applyFont="1" applyFill="1" applyBorder="1" applyAlignment="1" applyProtection="1">
      <alignment horizontal="right" vertical="center" wrapText="1"/>
    </xf>
    <xf numFmtId="10" fontId="24" fillId="12" borderId="75" xfId="3" applyNumberFormat="1" applyFont="1" applyFill="1" applyBorder="1" applyAlignment="1">
      <alignment horizontal="center" vertical="center" wrapText="1"/>
    </xf>
    <xf numFmtId="10" fontId="24" fillId="4" borderId="75" xfId="3" applyNumberFormat="1" applyFont="1" applyFill="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9" fontId="30" fillId="0" borderId="0" xfId="3" applyFont="1" applyBorder="1" applyAlignment="1">
      <alignment horizontal="center"/>
    </xf>
    <xf numFmtId="0" fontId="31" fillId="0" borderId="75" xfId="0" applyFont="1" applyBorder="1" applyAlignment="1">
      <alignment vertical="center" wrapText="1"/>
    </xf>
    <xf numFmtId="0" fontId="30" fillId="0" borderId="75" xfId="0" applyFont="1" applyBorder="1"/>
    <xf numFmtId="0" fontId="41" fillId="11" borderId="0" xfId="6" applyFont="1" applyFill="1" applyAlignment="1">
      <alignment horizontal="center"/>
    </xf>
    <xf numFmtId="0" fontId="44" fillId="11" borderId="0" xfId="7" applyFill="1" applyAlignment="1" applyProtection="1">
      <alignment horizontal="center"/>
    </xf>
    <xf numFmtId="0" fontId="43" fillId="11" borderId="0" xfId="6" applyFont="1" applyFill="1" applyAlignment="1">
      <alignment horizontal="center"/>
    </xf>
    <xf numFmtId="0" fontId="48" fillId="11" borderId="0" xfId="6" applyFont="1" applyFill="1" applyAlignment="1">
      <alignment horizontal="center" vertical="center" wrapText="1"/>
    </xf>
    <xf numFmtId="0" fontId="47" fillId="11" borderId="0" xfId="6" applyFont="1" applyFill="1" applyAlignment="1">
      <alignment horizontal="center"/>
    </xf>
    <xf numFmtId="0" fontId="45" fillId="11" borderId="0" xfId="6" applyFont="1" applyFill="1" applyAlignment="1">
      <alignment horizontal="center"/>
    </xf>
    <xf numFmtId="0" fontId="12" fillId="5"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37" xfId="0" applyFont="1" applyBorder="1" applyAlignment="1">
      <alignment horizontal="left" vertical="center" wrapText="1"/>
    </xf>
    <xf numFmtId="0" fontId="12" fillId="0" borderId="30" xfId="0" applyFont="1" applyBorder="1" applyAlignment="1">
      <alignment horizontal="left" vertical="center" wrapText="1"/>
    </xf>
    <xf numFmtId="0" fontId="12" fillId="0" borderId="39"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2" fillId="0" borderId="1" xfId="9" applyFont="1" applyBorder="1" applyAlignment="1" applyProtection="1">
      <alignment horizontal="left" vertical="center" wrapText="1"/>
      <protection locked="0"/>
    </xf>
    <xf numFmtId="0" fontId="70" fillId="0" borderId="37" xfId="0" applyFont="1" applyBorder="1" applyAlignment="1">
      <alignment horizontal="left" vertical="center" wrapText="1"/>
    </xf>
    <xf numFmtId="0" fontId="70" fillId="0" borderId="30" xfId="0" applyFont="1" applyBorder="1" applyAlignment="1">
      <alignment horizontal="left" vertical="center" wrapText="1"/>
    </xf>
    <xf numFmtId="0" fontId="70" fillId="0" borderId="1" xfId="0" applyFont="1" applyBorder="1" applyAlignment="1">
      <alignment horizontal="left" vertical="center" wrapText="1"/>
    </xf>
    <xf numFmtId="0" fontId="12" fillId="0" borderId="25" xfId="0" applyFont="1" applyBorder="1" applyAlignment="1" applyProtection="1">
      <alignment horizontal="left" vertical="center" wrapText="1"/>
      <protection locked="0"/>
    </xf>
    <xf numFmtId="0" fontId="12" fillId="0" borderId="37" xfId="9" applyFont="1" applyBorder="1" applyAlignment="1" applyProtection="1">
      <alignment horizontal="left" vertical="center" wrapText="1"/>
      <protection locked="0"/>
    </xf>
    <xf numFmtId="0" fontId="12" fillId="0" borderId="30" xfId="9" applyFont="1" applyBorder="1" applyAlignment="1" applyProtection="1">
      <alignment horizontal="left" vertical="center" wrapText="1"/>
      <protection locked="0"/>
    </xf>
    <xf numFmtId="0" fontId="70" fillId="0" borderId="25" xfId="0" applyFont="1" applyBorder="1" applyAlignment="1">
      <alignment horizontal="left" vertical="center" wrapText="1"/>
    </xf>
    <xf numFmtId="0" fontId="88" fillId="0" borderId="1" xfId="0" applyFont="1" applyBorder="1" applyAlignment="1" applyProtection="1">
      <alignment horizontal="left" vertical="center" wrapText="1"/>
      <protection locked="0"/>
    </xf>
    <xf numFmtId="0" fontId="20" fillId="30" borderId="30" xfId="0" applyFont="1" applyFill="1" applyBorder="1" applyAlignment="1">
      <alignment horizontal="center" vertical="center" wrapText="1"/>
    </xf>
    <xf numFmtId="0" fontId="20" fillId="30" borderId="39" xfId="0" applyFont="1" applyFill="1" applyBorder="1" applyAlignment="1">
      <alignment horizontal="center" vertical="center" wrapText="1"/>
    </xf>
    <xf numFmtId="0" fontId="20" fillId="0" borderId="52" xfId="0" applyFont="1" applyBorder="1" applyAlignment="1">
      <alignment horizontal="left" vertical="center"/>
    </xf>
    <xf numFmtId="0" fontId="20" fillId="0" borderId="50" xfId="0" applyFont="1" applyBorder="1" applyAlignment="1">
      <alignment horizontal="left" vertical="center"/>
    </xf>
    <xf numFmtId="0" fontId="20" fillId="0" borderId="49" xfId="0" applyFont="1" applyBorder="1" applyAlignment="1">
      <alignment horizontal="left" vertical="center"/>
    </xf>
    <xf numFmtId="0" fontId="20" fillId="0" borderId="51" xfId="0" applyFont="1" applyBorder="1" applyAlignment="1">
      <alignment horizontal="center" vertical="center"/>
    </xf>
    <xf numFmtId="0" fontId="20" fillId="0" borderId="11" xfId="0" applyFont="1" applyBorder="1" applyAlignment="1">
      <alignment horizontal="center" vertical="center"/>
    </xf>
    <xf numFmtId="0" fontId="20" fillId="0" borderId="22" xfId="0" applyFont="1" applyBorder="1" applyAlignment="1">
      <alignment horizontal="center" vertical="center"/>
    </xf>
    <xf numFmtId="0" fontId="20" fillId="0" borderId="0" xfId="0" applyFont="1" applyAlignment="1">
      <alignment horizontal="center" vertical="center"/>
    </xf>
    <xf numFmtId="0" fontId="20" fillId="0" borderId="48" xfId="0" applyFont="1" applyBorder="1" applyAlignment="1">
      <alignment horizontal="center" vertical="center"/>
    </xf>
    <xf numFmtId="0" fontId="20" fillId="0" borderId="15" xfId="0" applyFont="1" applyBorder="1" applyAlignment="1">
      <alignment horizontal="center" vertical="center"/>
    </xf>
    <xf numFmtId="0" fontId="20" fillId="30" borderId="44" xfId="0" applyFont="1" applyFill="1" applyBorder="1" applyAlignment="1">
      <alignment horizontal="center" vertical="center" wrapText="1"/>
    </xf>
    <xf numFmtId="41" fontId="64" fillId="5" borderId="1" xfId="1" applyFont="1" applyFill="1" applyBorder="1" applyAlignment="1">
      <alignment horizontal="center" vertical="center" wrapText="1"/>
    </xf>
    <xf numFmtId="4" fontId="64" fillId="25" borderId="10" xfId="6" applyNumberFormat="1" applyFont="1" applyFill="1" applyBorder="1" applyAlignment="1">
      <alignment horizontal="center"/>
    </xf>
    <xf numFmtId="4" fontId="64" fillId="25" borderId="30" xfId="6" applyNumberFormat="1" applyFont="1" applyFill="1" applyBorder="1" applyAlignment="1">
      <alignment horizontal="center"/>
    </xf>
    <xf numFmtId="4" fontId="64" fillId="25" borderId="3" xfId="6" applyNumberFormat="1" applyFont="1" applyFill="1" applyBorder="1" applyAlignment="1">
      <alignment horizontal="center"/>
    </xf>
    <xf numFmtId="0" fontId="57" fillId="27" borderId="1" xfId="6" applyFont="1" applyFill="1" applyBorder="1" applyAlignment="1">
      <alignment horizontal="center" vertical="center" wrapText="1"/>
    </xf>
    <xf numFmtId="0" fontId="64" fillId="15" borderId="10" xfId="6" applyFont="1" applyFill="1" applyBorder="1" applyAlignment="1">
      <alignment horizontal="center"/>
    </xf>
    <xf numFmtId="0" fontId="64" fillId="15" borderId="30" xfId="6" applyFont="1" applyFill="1" applyBorder="1" applyAlignment="1">
      <alignment horizontal="center"/>
    </xf>
    <xf numFmtId="0" fontId="64" fillId="15" borderId="3" xfId="6" applyFont="1" applyFill="1" applyBorder="1" applyAlignment="1">
      <alignment horizontal="center"/>
    </xf>
    <xf numFmtId="0" fontId="61" fillId="18" borderId="1" xfId="6" applyFont="1" applyFill="1" applyBorder="1" applyAlignment="1">
      <alignment horizontal="center" vertical="center" wrapText="1"/>
    </xf>
    <xf numFmtId="41" fontId="60" fillId="18" borderId="1" xfId="1" applyFont="1" applyFill="1" applyBorder="1" applyAlignment="1">
      <alignment horizontal="center" vertical="center" wrapText="1"/>
    </xf>
    <xf numFmtId="0" fontId="54" fillId="21" borderId="20" xfId="6" applyFont="1" applyFill="1" applyBorder="1" applyAlignment="1">
      <alignment horizontal="center"/>
    </xf>
    <xf numFmtId="0" fontId="54" fillId="21" borderId="0" xfId="6" applyFont="1" applyFill="1" applyAlignment="1">
      <alignment horizontal="center"/>
    </xf>
    <xf numFmtId="0" fontId="53" fillId="20" borderId="20" xfId="6" applyFont="1" applyFill="1" applyBorder="1" applyAlignment="1">
      <alignment horizontal="center"/>
    </xf>
    <xf numFmtId="0" fontId="53" fillId="20" borderId="0" xfId="6" applyFont="1" applyFill="1" applyAlignment="1">
      <alignment horizontal="center"/>
    </xf>
    <xf numFmtId="0" fontId="57" fillId="23" borderId="20" xfId="6" applyFont="1" applyFill="1" applyBorder="1" applyAlignment="1">
      <alignment horizontal="center"/>
    </xf>
    <xf numFmtId="0" fontId="57" fillId="23" borderId="0" xfId="6" applyFont="1" applyFill="1" applyAlignment="1">
      <alignment horizontal="center"/>
    </xf>
    <xf numFmtId="0" fontId="60" fillId="18" borderId="1" xfId="6" applyFont="1" applyFill="1" applyBorder="1" applyAlignment="1">
      <alignment horizontal="center" vertical="center" wrapText="1"/>
    </xf>
    <xf numFmtId="4" fontId="59" fillId="18" borderId="1" xfId="6" applyNumberFormat="1" applyFont="1" applyFill="1" applyBorder="1" applyAlignment="1">
      <alignment horizontal="center" vertical="center" wrapText="1"/>
    </xf>
    <xf numFmtId="0" fontId="56" fillId="23" borderId="20" xfId="6" applyFont="1" applyFill="1" applyBorder="1" applyAlignment="1">
      <alignment horizontal="center"/>
    </xf>
    <xf numFmtId="0" fontId="56" fillId="23" borderId="0" xfId="6" applyFont="1" applyFill="1" applyAlignment="1">
      <alignment horizontal="center"/>
    </xf>
    <xf numFmtId="0" fontId="56" fillId="22" borderId="20" xfId="6" applyFont="1" applyFill="1" applyBorder="1" applyAlignment="1">
      <alignment horizontal="center"/>
    </xf>
    <xf numFmtId="0" fontId="56" fillId="22" borderId="0" xfId="6" applyFont="1" applyFill="1" applyAlignment="1">
      <alignment horizontal="center"/>
    </xf>
    <xf numFmtId="0" fontId="67" fillId="4" borderId="0" xfId="6" applyFont="1" applyFill="1" applyAlignment="1">
      <alignment horizontal="center" vertical="center" wrapText="1"/>
    </xf>
    <xf numFmtId="0" fontId="56" fillId="27" borderId="72" xfId="6" applyFont="1" applyFill="1" applyBorder="1" applyAlignment="1">
      <alignment horizontal="center" vertical="center" wrapText="1"/>
    </xf>
    <xf numFmtId="0" fontId="56" fillId="27" borderId="73" xfId="6" applyFont="1" applyFill="1" applyBorder="1" applyAlignment="1">
      <alignment horizontal="center" vertical="center" wrapText="1"/>
    </xf>
    <xf numFmtId="0" fontId="56" fillId="27" borderId="74" xfId="6" applyFont="1" applyFill="1" applyBorder="1" applyAlignment="1">
      <alignment horizontal="center" vertical="center" wrapText="1"/>
    </xf>
    <xf numFmtId="0" fontId="64" fillId="14" borderId="1" xfId="6" applyFont="1" applyFill="1" applyBorder="1" applyAlignment="1">
      <alignment horizontal="center" vertical="center" wrapText="1"/>
    </xf>
    <xf numFmtId="0" fontId="49" fillId="18" borderId="23" xfId="6" applyFont="1" applyFill="1" applyBorder="1" applyAlignment="1">
      <alignment horizontal="center"/>
    </xf>
    <xf numFmtId="0" fontId="49" fillId="18" borderId="6" xfId="6" applyFont="1" applyFill="1" applyBorder="1" applyAlignment="1">
      <alignment horizontal="center"/>
    </xf>
    <xf numFmtId="0" fontId="64" fillId="26" borderId="1" xfId="6" applyFont="1" applyFill="1" applyBorder="1" applyAlignment="1">
      <alignment horizontal="center" vertical="center" wrapText="1"/>
    </xf>
    <xf numFmtId="0" fontId="25" fillId="0" borderId="52" xfId="0" applyFont="1" applyBorder="1" applyAlignment="1">
      <alignment horizontal="center" vertical="center"/>
    </xf>
    <xf numFmtId="0" fontId="25" fillId="0" borderId="50" xfId="0" applyFont="1" applyBorder="1" applyAlignment="1">
      <alignment horizontal="center" vertical="center"/>
    </xf>
    <xf numFmtId="0" fontId="25" fillId="0" borderId="49" xfId="0" applyFont="1" applyBorder="1" applyAlignment="1">
      <alignment horizontal="center" vertical="center"/>
    </xf>
    <xf numFmtId="0" fontId="76" fillId="0" borderId="51" xfId="0" applyFont="1" applyBorder="1" applyAlignment="1">
      <alignment horizontal="center" vertical="center"/>
    </xf>
    <xf numFmtId="0" fontId="76" fillId="0" borderId="11" xfId="0" applyFont="1" applyBorder="1" applyAlignment="1">
      <alignment horizontal="center" vertical="center"/>
    </xf>
    <xf numFmtId="0" fontId="76" fillId="0" borderId="22" xfId="0" applyFont="1" applyBorder="1" applyAlignment="1">
      <alignment horizontal="center" vertical="center"/>
    </xf>
    <xf numFmtId="0" fontId="76" fillId="0" borderId="0" xfId="0" applyFont="1" applyAlignment="1">
      <alignment horizontal="center" vertical="center"/>
    </xf>
    <xf numFmtId="0" fontId="76" fillId="0" borderId="48" xfId="0" applyFont="1" applyBorder="1" applyAlignment="1">
      <alignment horizontal="center" vertical="center"/>
    </xf>
    <xf numFmtId="0" fontId="76" fillId="0" borderId="15" xfId="0" applyFont="1" applyBorder="1" applyAlignment="1">
      <alignment horizontal="center" vertical="center"/>
    </xf>
    <xf numFmtId="0" fontId="25" fillId="30" borderId="30" xfId="0" applyFont="1" applyFill="1" applyBorder="1" applyAlignment="1">
      <alignment horizontal="center" vertical="center" wrapText="1"/>
    </xf>
    <xf numFmtId="0" fontId="25" fillId="30" borderId="39" xfId="0" applyFont="1" applyFill="1" applyBorder="1" applyAlignment="1">
      <alignment horizontal="center" vertical="center" wrapText="1"/>
    </xf>
    <xf numFmtId="0" fontId="74" fillId="14" borderId="25" xfId="11" applyFont="1" applyFill="1" applyBorder="1" applyAlignment="1">
      <alignment horizontal="center" vertical="center" wrapText="1"/>
    </xf>
    <xf numFmtId="0" fontId="74" fillId="31" borderId="25" xfId="11" applyFont="1" applyFill="1" applyBorder="1" applyAlignment="1">
      <alignment horizontal="center" vertical="center" wrapText="1"/>
    </xf>
    <xf numFmtId="0" fontId="74" fillId="31" borderId="37" xfId="11" applyFont="1" applyFill="1" applyBorder="1" applyAlignment="1">
      <alignment horizontal="center" vertical="center" wrapText="1"/>
    </xf>
    <xf numFmtId="0" fontId="25" fillId="30" borderId="44" xfId="0" applyFont="1" applyFill="1" applyBorder="1" applyAlignment="1">
      <alignment horizontal="center" vertical="center" wrapText="1"/>
    </xf>
    <xf numFmtId="0" fontId="25" fillId="30" borderId="22" xfId="0" applyFont="1" applyFill="1" applyBorder="1" applyAlignment="1">
      <alignment horizontal="center" vertical="center" wrapText="1"/>
    </xf>
    <xf numFmtId="0" fontId="25" fillId="30" borderId="38" xfId="0" applyFont="1" applyFill="1" applyBorder="1" applyAlignment="1">
      <alignment horizontal="center" vertical="center" wrapText="1"/>
    </xf>
    <xf numFmtId="0" fontId="24" fillId="0" borderId="25" xfId="0" applyFont="1" applyBorder="1" applyAlignment="1" applyProtection="1">
      <alignment horizontal="center" vertical="center" wrapText="1"/>
      <protection locked="0"/>
    </xf>
    <xf numFmtId="0" fontId="74" fillId="26" borderId="41" xfId="11" applyFont="1" applyFill="1" applyBorder="1" applyAlignment="1">
      <alignment horizontal="center" vertical="center" wrapText="1"/>
    </xf>
    <xf numFmtId="0" fontId="74" fillId="26" borderId="40" xfId="11" applyFont="1" applyFill="1" applyBorder="1" applyAlignment="1">
      <alignment horizontal="center" vertical="center" wrapText="1"/>
    </xf>
    <xf numFmtId="0" fontId="5" fillId="8" borderId="37" xfId="0" applyFont="1" applyFill="1" applyBorder="1" applyAlignment="1">
      <alignment horizontal="left" vertical="center" wrapText="1"/>
    </xf>
    <xf numFmtId="0" fontId="5" fillId="8" borderId="30" xfId="0" applyFont="1" applyFill="1" applyBorder="1" applyAlignment="1">
      <alignment horizontal="left" vertical="center" wrapText="1"/>
    </xf>
    <xf numFmtId="0" fontId="24" fillId="0" borderId="37" xfId="9" applyFont="1" applyBorder="1" applyAlignment="1" applyProtection="1">
      <alignment horizontal="center" vertical="center" wrapText="1"/>
      <protection locked="0"/>
    </xf>
    <xf numFmtId="0" fontId="24" fillId="0" borderId="30" xfId="9" applyFont="1" applyBorder="1" applyAlignment="1" applyProtection="1">
      <alignment horizontal="center" vertical="center" wrapText="1"/>
      <protection locked="0"/>
    </xf>
    <xf numFmtId="0" fontId="70" fillId="0" borderId="25" xfId="0" applyFont="1" applyBorder="1" applyAlignment="1">
      <alignment horizontal="center" vertical="center" wrapText="1"/>
    </xf>
    <xf numFmtId="0" fontId="24" fillId="0" borderId="37"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74" fillId="26" borderId="42" xfId="11" applyFont="1" applyFill="1" applyBorder="1" applyAlignment="1">
      <alignment horizontal="center" vertical="center" wrapText="1"/>
    </xf>
    <xf numFmtId="0" fontId="77" fillId="0" borderId="1" xfId="0" applyFont="1" applyBorder="1" applyAlignment="1" applyProtection="1">
      <alignment horizontal="center" vertical="center" wrapText="1"/>
      <protection locked="0"/>
    </xf>
    <xf numFmtId="0" fontId="74" fillId="31" borderId="26" xfId="11" applyFont="1" applyFill="1" applyBorder="1" applyAlignment="1">
      <alignment horizontal="center" vertical="center" wrapText="1"/>
    </xf>
    <xf numFmtId="0" fontId="74" fillId="31" borderId="31" xfId="11" applyFont="1" applyFill="1" applyBorder="1" applyAlignment="1">
      <alignment horizontal="center" vertical="center" wrapText="1"/>
    </xf>
    <xf numFmtId="0" fontId="74" fillId="31" borderId="29" xfId="11" applyFont="1" applyFill="1" applyBorder="1" applyAlignment="1">
      <alignment horizontal="center" vertical="center" wrapText="1"/>
    </xf>
    <xf numFmtId="0" fontId="74" fillId="0" borderId="26" xfId="11" applyFont="1" applyBorder="1" applyAlignment="1">
      <alignment horizontal="center" vertical="center" wrapText="1"/>
    </xf>
    <xf numFmtId="0" fontId="74" fillId="0" borderId="31" xfId="11" applyFont="1" applyBorder="1" applyAlignment="1">
      <alignment horizontal="center" vertical="center" wrapText="1"/>
    </xf>
    <xf numFmtId="0" fontId="74" fillId="0" borderId="29" xfId="11" applyFont="1" applyBorder="1" applyAlignment="1">
      <alignment horizontal="center" vertical="center" wrapText="1"/>
    </xf>
    <xf numFmtId="0" fontId="24" fillId="0" borderId="1" xfId="9" applyFont="1" applyBorder="1" applyAlignment="1" applyProtection="1">
      <alignment horizontal="center" vertical="center" wrapText="1"/>
      <protection locked="0"/>
    </xf>
    <xf numFmtId="0" fontId="70" fillId="0" borderId="37" xfId="0" applyFont="1" applyBorder="1" applyAlignment="1">
      <alignment horizontal="center" vertical="center" wrapText="1"/>
    </xf>
    <xf numFmtId="0" fontId="70" fillId="0" borderId="30" xfId="0" applyFont="1" applyBorder="1" applyAlignment="1">
      <alignment horizontal="center" vertical="center" wrapText="1"/>
    </xf>
    <xf numFmtId="0" fontId="70" fillId="0" borderId="39" xfId="0" applyFont="1" applyBorder="1" applyAlignment="1">
      <alignment horizontal="center" vertical="center" wrapText="1"/>
    </xf>
    <xf numFmtId="0" fontId="74" fillId="0" borderId="25" xfId="11" applyFont="1" applyBorder="1" applyAlignment="1">
      <alignment horizontal="center" vertical="center" wrapText="1"/>
    </xf>
    <xf numFmtId="0" fontId="74" fillId="31" borderId="1" xfId="11" applyFont="1" applyFill="1" applyBorder="1" applyAlignment="1">
      <alignment horizontal="center" vertical="center" wrapText="1"/>
    </xf>
    <xf numFmtId="0" fontId="5" fillId="13" borderId="1" xfId="0" applyFont="1" applyFill="1" applyBorder="1" applyAlignment="1">
      <alignment horizontal="center" vertical="center" wrapText="1"/>
    </xf>
    <xf numFmtId="0" fontId="7" fillId="35" borderId="1" xfId="0" applyFont="1" applyFill="1" applyBorder="1" applyAlignment="1">
      <alignment horizontal="center" vertical="center" wrapText="1"/>
    </xf>
    <xf numFmtId="0" fontId="17" fillId="0" borderId="1" xfId="0" applyFont="1" applyBorder="1" applyAlignment="1">
      <alignment horizontal="center" vertical="center" wrapText="1"/>
    </xf>
    <xf numFmtId="10" fontId="81" fillId="0" borderId="56" xfId="3" applyNumberFormat="1" applyFont="1" applyFill="1" applyBorder="1" applyAlignment="1">
      <alignment horizontal="center" vertical="center" wrapText="1"/>
    </xf>
    <xf numFmtId="0" fontId="81" fillId="0" borderId="55" xfId="3" applyNumberFormat="1" applyFont="1" applyFill="1" applyBorder="1" applyAlignment="1">
      <alignment horizontal="center" vertical="center" wrapText="1"/>
    </xf>
    <xf numFmtId="0" fontId="82" fillId="0" borderId="37" xfId="0" applyFont="1" applyBorder="1" applyAlignment="1">
      <alignment horizontal="center" vertical="center" wrapText="1"/>
    </xf>
    <xf numFmtId="0" fontId="82" fillId="0" borderId="39" xfId="0" applyFont="1" applyBorder="1" applyAlignment="1">
      <alignment horizontal="center" vertical="center" wrapText="1"/>
    </xf>
    <xf numFmtId="0" fontId="82" fillId="0" borderId="1" xfId="0" applyFont="1" applyBorder="1" applyAlignment="1">
      <alignment vertical="center" wrapText="1"/>
    </xf>
    <xf numFmtId="0" fontId="17" fillId="0" borderId="37" xfId="0" applyFont="1" applyBorder="1" applyAlignment="1">
      <alignment horizontal="center" vertical="center" wrapText="1"/>
    </xf>
    <xf numFmtId="0" fontId="17" fillId="0" borderId="39" xfId="0" applyFont="1" applyBorder="1" applyAlignment="1">
      <alignment horizontal="center" vertical="center" wrapText="1"/>
    </xf>
    <xf numFmtId="0" fontId="82" fillId="0" borderId="37" xfId="0" applyFont="1" applyBorder="1" applyAlignment="1">
      <alignment horizontal="left" vertical="center" wrapText="1"/>
    </xf>
    <xf numFmtId="0" fontId="82" fillId="0" borderId="39" xfId="0" applyFont="1" applyBorder="1" applyAlignment="1">
      <alignment horizontal="left" vertical="center" wrapText="1"/>
    </xf>
    <xf numFmtId="0" fontId="70" fillId="0" borderId="34" xfId="0" applyFont="1" applyBorder="1" applyAlignment="1">
      <alignment horizontal="center" vertical="center" wrapText="1"/>
    </xf>
    <xf numFmtId="0" fontId="70" fillId="0" borderId="38" xfId="0" applyFont="1" applyBorder="1" applyAlignment="1">
      <alignment horizontal="center" vertical="center" wrapText="1"/>
    </xf>
    <xf numFmtId="0" fontId="82" fillId="0" borderId="1" xfId="0" applyFont="1" applyBorder="1" applyAlignment="1">
      <alignment horizontal="left" vertical="center" wrapText="1"/>
    </xf>
    <xf numFmtId="0" fontId="82" fillId="0" borderId="37" xfId="0" applyFont="1" applyBorder="1" applyAlignment="1">
      <alignment vertical="center" wrapText="1"/>
    </xf>
    <xf numFmtId="0" fontId="82" fillId="0" borderId="39" xfId="0" applyFont="1" applyBorder="1" applyAlignment="1">
      <alignment vertical="center" wrapText="1"/>
    </xf>
    <xf numFmtId="0" fontId="82" fillId="0" borderId="1" xfId="0" applyFont="1" applyBorder="1" applyAlignment="1">
      <alignment horizontal="center" vertical="center" wrapText="1"/>
    </xf>
    <xf numFmtId="0" fontId="82" fillId="0" borderId="30" xfId="0" applyFont="1" applyBorder="1" applyAlignment="1">
      <alignment horizontal="left" vertical="center" wrapText="1"/>
    </xf>
    <xf numFmtId="0" fontId="17" fillId="5" borderId="1" xfId="0" applyFont="1" applyFill="1" applyBorder="1" applyAlignment="1">
      <alignment horizontal="center" vertical="center" wrapText="1"/>
    </xf>
    <xf numFmtId="0" fontId="82" fillId="0" borderId="30" xfId="0" applyFont="1" applyBorder="1" applyAlignment="1">
      <alignment horizontal="center" vertical="center" wrapText="1"/>
    </xf>
    <xf numFmtId="0" fontId="82" fillId="5" borderId="37" xfId="0" applyFont="1" applyFill="1" applyBorder="1" applyAlignment="1">
      <alignment horizontal="center" vertical="center" wrapText="1"/>
    </xf>
    <xf numFmtId="0" fontId="82" fillId="5" borderId="39" xfId="0" applyFont="1" applyFill="1" applyBorder="1" applyAlignment="1">
      <alignment horizontal="center" vertical="center" wrapText="1"/>
    </xf>
    <xf numFmtId="0" fontId="70" fillId="5" borderId="34" xfId="0" applyFont="1" applyFill="1" applyBorder="1" applyAlignment="1">
      <alignment horizontal="center" vertical="center" wrapText="1"/>
    </xf>
    <xf numFmtId="0" fontId="70" fillId="5" borderId="38" xfId="0" applyFont="1" applyFill="1" applyBorder="1" applyAlignment="1">
      <alignment horizontal="center" vertical="center" wrapText="1"/>
    </xf>
    <xf numFmtId="0" fontId="17" fillId="0" borderId="30" xfId="0" applyFont="1" applyBorder="1" applyAlignment="1">
      <alignment horizontal="center" vertical="center" wrapText="1"/>
    </xf>
    <xf numFmtId="0" fontId="41" fillId="0" borderId="1" xfId="0" applyFont="1" applyBorder="1" applyAlignment="1">
      <alignment horizontal="center" vertical="center" wrapText="1"/>
    </xf>
    <xf numFmtId="0" fontId="76" fillId="0" borderId="13" xfId="0" applyFont="1" applyBorder="1" applyAlignment="1">
      <alignment horizontal="center" vertical="center"/>
    </xf>
    <xf numFmtId="0" fontId="76" fillId="0" borderId="68" xfId="0" applyFont="1" applyBorder="1" applyAlignment="1">
      <alignment horizontal="center" vertical="center"/>
    </xf>
    <xf numFmtId="0" fontId="76" fillId="0" borderId="12" xfId="0" applyFont="1" applyBorder="1" applyAlignment="1">
      <alignment horizontal="center" vertical="center"/>
    </xf>
    <xf numFmtId="0" fontId="76" fillId="0" borderId="69" xfId="0" applyFont="1" applyBorder="1" applyAlignment="1">
      <alignment horizontal="center" vertical="center"/>
    </xf>
    <xf numFmtId="0" fontId="76" fillId="0" borderId="14" xfId="0" applyFont="1" applyBorder="1" applyAlignment="1">
      <alignment horizontal="center" vertical="center"/>
    </xf>
    <xf numFmtId="0" fontId="76" fillId="0" borderId="62" xfId="0" applyFont="1" applyBorder="1" applyAlignment="1">
      <alignment horizontal="center" vertical="center"/>
    </xf>
    <xf numFmtId="0" fontId="23" fillId="34" borderId="1" xfId="0" applyFont="1" applyFill="1" applyBorder="1" applyAlignment="1">
      <alignment horizontal="center" vertical="center" wrapText="1"/>
    </xf>
    <xf numFmtId="0" fontId="84" fillId="34" borderId="1" xfId="0" applyFont="1" applyFill="1" applyBorder="1" applyAlignment="1">
      <alignment horizontal="center" vertical="center" wrapText="1"/>
    </xf>
    <xf numFmtId="0" fontId="83" fillId="34" borderId="1" xfId="3" applyNumberFormat="1" applyFont="1" applyFill="1" applyBorder="1" applyAlignment="1">
      <alignment horizontal="center" vertical="center" wrapText="1"/>
    </xf>
    <xf numFmtId="0" fontId="83" fillId="34" borderId="26" xfId="3" applyNumberFormat="1" applyFont="1" applyFill="1" applyBorder="1" applyAlignment="1">
      <alignment horizontal="center" vertical="center" wrapText="1"/>
    </xf>
    <xf numFmtId="0" fontId="7" fillId="13"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9" fontId="24" fillId="0" borderId="37" xfId="8" applyNumberFormat="1" applyFont="1" applyBorder="1" applyAlignment="1" applyProtection="1">
      <alignment horizontal="center" vertical="center" wrapText="1"/>
      <protection locked="0"/>
    </xf>
    <xf numFmtId="9" fontId="24" fillId="0" borderId="39" xfId="8" applyNumberFormat="1" applyFont="1" applyBorder="1" applyAlignment="1" applyProtection="1">
      <alignment horizontal="center" vertical="center" wrapText="1"/>
      <protection locked="0"/>
    </xf>
    <xf numFmtId="0" fontId="24" fillId="29" borderId="37" xfId="11" applyFont="1" applyFill="1" applyBorder="1" applyAlignment="1" applyProtection="1">
      <alignment horizontal="center" vertical="center" wrapText="1"/>
      <protection locked="0"/>
    </xf>
    <xf numFmtId="0" fontId="24" fillId="29" borderId="30" xfId="11" applyFont="1" applyFill="1" applyBorder="1" applyAlignment="1" applyProtection="1">
      <alignment horizontal="center" vertical="center" wrapText="1"/>
      <protection locked="0"/>
    </xf>
    <xf numFmtId="0" fontId="69" fillId="0" borderId="37" xfId="0" applyFont="1" applyBorder="1" applyAlignment="1">
      <alignment horizontal="center" vertical="center"/>
    </xf>
    <xf numFmtId="0" fontId="69" fillId="0" borderId="30" xfId="0" applyFont="1" applyBorder="1" applyAlignment="1">
      <alignment horizontal="center" vertical="center"/>
    </xf>
    <xf numFmtId="0" fontId="69" fillId="0" borderId="39" xfId="0" applyFont="1" applyBorder="1" applyAlignment="1">
      <alignment horizontal="center" vertical="center"/>
    </xf>
    <xf numFmtId="0" fontId="24" fillId="0" borderId="39" xfId="0" applyFont="1" applyBorder="1" applyAlignment="1" applyProtection="1">
      <alignment horizontal="center" vertical="center" wrapText="1"/>
      <protection locked="0"/>
    </xf>
    <xf numFmtId="0" fontId="24" fillId="0" borderId="39" xfId="9" applyFont="1" applyBorder="1" applyAlignment="1" applyProtection="1">
      <alignment horizontal="center" vertical="center" wrapText="1"/>
      <protection locked="0"/>
    </xf>
    <xf numFmtId="9" fontId="24" fillId="14" borderId="37" xfId="0" applyNumberFormat="1" applyFont="1" applyFill="1" applyBorder="1" applyAlignment="1" applyProtection="1">
      <alignment horizontal="center" vertical="center" wrapText="1"/>
      <protection locked="0"/>
    </xf>
    <xf numFmtId="9" fontId="24" fillId="14" borderId="39" xfId="0" applyNumberFormat="1" applyFont="1" applyFill="1" applyBorder="1" applyAlignment="1" applyProtection="1">
      <alignment horizontal="center" vertical="center" wrapText="1"/>
      <protection locked="0"/>
    </xf>
    <xf numFmtId="0" fontId="24" fillId="5" borderId="37" xfId="9" applyFont="1" applyFill="1" applyBorder="1" applyAlignment="1" applyProtection="1">
      <alignment horizontal="left" vertical="center" wrapText="1"/>
      <protection locked="0"/>
    </xf>
    <xf numFmtId="0" fontId="24" fillId="5" borderId="30" xfId="9" applyFont="1" applyFill="1" applyBorder="1" applyAlignment="1" applyProtection="1">
      <alignment horizontal="left" vertical="center" wrapText="1"/>
      <protection locked="0"/>
    </xf>
    <xf numFmtId="0" fontId="24" fillId="5" borderId="39" xfId="9" applyFont="1" applyFill="1" applyBorder="1" applyAlignment="1" applyProtection="1">
      <alignment horizontal="left" vertical="center" wrapText="1"/>
      <protection locked="0"/>
    </xf>
    <xf numFmtId="9" fontId="24" fillId="14" borderId="30" xfId="0" applyNumberFormat="1" applyFont="1" applyFill="1" applyBorder="1" applyAlignment="1" applyProtection="1">
      <alignment horizontal="center" vertical="center" wrapText="1"/>
      <protection locked="0"/>
    </xf>
    <xf numFmtId="0" fontId="74" fillId="31" borderId="11" xfId="11" applyFont="1" applyFill="1" applyBorder="1" applyAlignment="1">
      <alignment horizontal="center" vertical="center" wrapText="1"/>
    </xf>
    <xf numFmtId="0" fontId="74" fillId="31" borderId="65" xfId="11" applyFont="1" applyFill="1" applyBorder="1" applyAlignment="1">
      <alignment horizontal="center" vertical="center" wrapText="1"/>
    </xf>
    <xf numFmtId="0" fontId="74" fillId="31" borderId="61" xfId="11" applyFont="1" applyFill="1" applyBorder="1" applyAlignment="1">
      <alignment horizontal="center" vertical="center" wrapText="1"/>
    </xf>
    <xf numFmtId="0" fontId="25" fillId="30" borderId="71" xfId="0" applyFont="1" applyFill="1" applyBorder="1" applyAlignment="1">
      <alignment horizontal="center" vertical="center" wrapText="1"/>
    </xf>
    <xf numFmtId="0" fontId="25" fillId="30" borderId="67" xfId="0" applyFont="1" applyFill="1" applyBorder="1" applyAlignment="1">
      <alignment horizontal="center" vertical="center" wrapText="1"/>
    </xf>
    <xf numFmtId="0" fontId="7" fillId="35" borderId="13" xfId="0" applyFont="1" applyFill="1" applyBorder="1" applyAlignment="1">
      <alignment horizontal="center" vertical="center" wrapText="1"/>
    </xf>
    <xf numFmtId="0" fontId="7" fillId="35" borderId="12" xfId="0" applyFont="1" applyFill="1" applyBorder="1" applyAlignment="1">
      <alignment horizontal="center" vertical="center" wrapText="1"/>
    </xf>
    <xf numFmtId="0" fontId="5" fillId="34" borderId="13"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7" fillId="13" borderId="13" xfId="0" applyFont="1" applyFill="1" applyBorder="1" applyAlignment="1">
      <alignment horizontal="center" vertical="center" wrapText="1"/>
    </xf>
    <xf numFmtId="0" fontId="7" fillId="13" borderId="12"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6" xfId="0" applyFont="1" applyBorder="1" applyAlignment="1">
      <alignment horizontal="center" vertical="center" wrapText="1"/>
    </xf>
    <xf numFmtId="0" fontId="25" fillId="12" borderId="10" xfId="0" applyFont="1" applyFill="1" applyBorder="1" applyAlignment="1">
      <alignment horizontal="center" vertical="center" wrapText="1"/>
    </xf>
    <xf numFmtId="0" fontId="25" fillId="12" borderId="30"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2" borderId="75"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4" fillId="4" borderId="1" xfId="0" applyFont="1" applyFill="1" applyBorder="1" applyAlignment="1">
      <alignment horizontal="center" vertical="center"/>
    </xf>
    <xf numFmtId="0" fontId="25" fillId="0" borderId="10" xfId="0" applyFont="1" applyBorder="1" applyAlignment="1">
      <alignment horizontal="center" vertical="center" wrapText="1"/>
    </xf>
    <xf numFmtId="0" fontId="25" fillId="0" borderId="16" xfId="0" applyFont="1" applyBorder="1" applyAlignment="1">
      <alignment horizontal="center" vertical="center" wrapText="1"/>
    </xf>
    <xf numFmtId="0" fontId="5" fillId="0" borderId="10" xfId="0" applyFont="1" applyBorder="1" applyAlignment="1">
      <alignment horizontal="left" vertical="center" wrapText="1"/>
    </xf>
    <xf numFmtId="0" fontId="5" fillId="0" borderId="16" xfId="0" applyFont="1" applyBorder="1" applyAlignment="1">
      <alignment horizontal="left" vertical="center" wrapText="1"/>
    </xf>
    <xf numFmtId="0" fontId="10" fillId="5" borderId="5" xfId="0" applyFont="1" applyFill="1" applyBorder="1" applyAlignment="1" applyProtection="1">
      <alignment horizontal="left" vertical="center"/>
      <protection locked="0"/>
    </xf>
    <xf numFmtId="0" fontId="10" fillId="5" borderId="19" xfId="0" applyFont="1" applyFill="1" applyBorder="1" applyAlignment="1" applyProtection="1">
      <alignment horizontal="left" vertical="center"/>
      <protection locked="0"/>
    </xf>
    <xf numFmtId="0" fontId="10" fillId="5" borderId="7" xfId="0"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9" fillId="0" borderId="5"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24" fillId="7" borderId="17"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5" fillId="0" borderId="3" xfId="0" applyFont="1" applyBorder="1" applyAlignment="1">
      <alignment horizontal="center" vertical="center" wrapText="1"/>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10" fontId="5" fillId="12" borderId="75" xfId="3" applyNumberFormat="1" applyFont="1" applyFill="1" applyBorder="1" applyAlignment="1" applyProtection="1">
      <alignment horizontal="center" vertical="center" wrapText="1"/>
    </xf>
    <xf numFmtId="0" fontId="0" fillId="0" borderId="17" xfId="4" applyFont="1" applyFill="1" applyBorder="1" applyAlignment="1">
      <alignment horizontal="right" vertical="center" wrapText="1"/>
    </xf>
    <xf numFmtId="0" fontId="0" fillId="0" borderId="18" xfId="4" applyFont="1" applyFill="1" applyBorder="1" applyAlignment="1">
      <alignment horizontal="right" vertical="center" wrapText="1"/>
    </xf>
    <xf numFmtId="0" fontId="0" fillId="0" borderId="2" xfId="4" applyFont="1" applyFill="1" applyBorder="1" applyAlignment="1">
      <alignment horizontal="right" vertical="center" wrapText="1"/>
    </xf>
    <xf numFmtId="0" fontId="0" fillId="14" borderId="1" xfId="0" applyFill="1" applyBorder="1" applyAlignment="1">
      <alignment horizontal="center"/>
    </xf>
    <xf numFmtId="0" fontId="26" fillId="2" borderId="1" xfId="0" applyFont="1" applyFill="1" applyBorder="1" applyAlignment="1">
      <alignment horizontal="center" wrapText="1"/>
    </xf>
    <xf numFmtId="0" fontId="29" fillId="2" borderId="0" xfId="0" applyFont="1" applyFill="1" applyAlignment="1">
      <alignment horizontal="center"/>
    </xf>
    <xf numFmtId="0" fontId="36" fillId="0" borderId="1" xfId="0" applyFont="1" applyBorder="1" applyAlignment="1">
      <alignment horizontal="center" vertical="center" wrapText="1"/>
    </xf>
    <xf numFmtId="9" fontId="30" fillId="0" borderId="76" xfId="3" applyFont="1" applyBorder="1" applyAlignment="1">
      <alignment horizontal="center"/>
    </xf>
    <xf numFmtId="9" fontId="30" fillId="0" borderId="77" xfId="3" applyFont="1" applyBorder="1" applyAlignment="1">
      <alignment horizontal="center"/>
    </xf>
    <xf numFmtId="0" fontId="29" fillId="9" borderId="9" xfId="0" applyFont="1" applyFill="1" applyBorder="1" applyAlignment="1">
      <alignment horizontal="center"/>
    </xf>
    <xf numFmtId="0" fontId="29" fillId="9" borderId="4" xfId="0" applyFont="1" applyFill="1" applyBorder="1" applyAlignment="1">
      <alignment horizontal="center"/>
    </xf>
    <xf numFmtId="0" fontId="31" fillId="0" borderId="75" xfId="0" applyFont="1" applyBorder="1" applyAlignment="1">
      <alignment horizontal="center" vertical="center" wrapText="1"/>
    </xf>
    <xf numFmtId="0" fontId="34" fillId="0" borderId="0" xfId="0" applyFont="1"/>
    <xf numFmtId="0" fontId="27" fillId="0" borderId="0" xfId="0" applyFont="1"/>
    <xf numFmtId="0" fontId="31" fillId="0" borderId="1" xfId="0" applyFont="1" applyBorder="1" applyAlignment="1">
      <alignment horizontal="center" vertical="center" wrapText="1"/>
    </xf>
    <xf numFmtId="9" fontId="30" fillId="0" borderId="1" xfId="3" applyFont="1" applyBorder="1" applyAlignment="1">
      <alignment horizontal="center"/>
    </xf>
    <xf numFmtId="0" fontId="7" fillId="2" borderId="0" xfId="0" applyFont="1" applyFill="1" applyAlignment="1">
      <alignment horizontal="center"/>
    </xf>
    <xf numFmtId="0" fontId="20" fillId="11" borderId="10" xfId="0" applyFont="1" applyFill="1" applyBorder="1" applyAlignment="1">
      <alignment horizontal="center" vertical="center" wrapText="1"/>
    </xf>
    <xf numFmtId="0" fontId="20" fillId="11" borderId="16"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13" fillId="0" borderId="5" xfId="0" applyFont="1" applyBorder="1" applyAlignment="1" applyProtection="1">
      <alignment horizontal="center" wrapText="1"/>
      <protection locked="0"/>
    </xf>
    <xf numFmtId="0" fontId="13" fillId="0" borderId="7" xfId="0" applyFont="1" applyBorder="1" applyAlignment="1" applyProtection="1">
      <alignment horizontal="center" wrapText="1"/>
      <protection locked="0"/>
    </xf>
    <xf numFmtId="0" fontId="13" fillId="0" borderId="8" xfId="0" applyFont="1" applyBorder="1" applyAlignment="1" applyProtection="1">
      <alignment horizontal="center" wrapText="1"/>
      <protection locked="0"/>
    </xf>
    <xf numFmtId="0" fontId="14" fillId="0" borderId="5"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22" fillId="9" borderId="1"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8" fillId="8" borderId="2" xfId="0" applyFont="1" applyFill="1" applyBorder="1" applyAlignment="1">
      <alignment horizontal="center" vertical="center" wrapText="1"/>
    </xf>
    <xf numFmtId="42" fontId="18" fillId="10" borderId="17" xfId="0" applyNumberFormat="1" applyFont="1" applyFill="1" applyBorder="1" applyAlignment="1">
      <alignment horizontal="center" vertical="center" wrapText="1"/>
    </xf>
    <xf numFmtId="42" fontId="18" fillId="10" borderId="18" xfId="0" applyNumberFormat="1" applyFont="1" applyFill="1" applyBorder="1" applyAlignment="1">
      <alignment horizontal="center" vertical="center" wrapText="1"/>
    </xf>
    <xf numFmtId="42" fontId="18" fillId="10" borderId="2" xfId="0" applyNumberFormat="1" applyFont="1" applyFill="1" applyBorder="1" applyAlignment="1">
      <alignment horizontal="center" vertical="center" wrapText="1"/>
    </xf>
  </cellXfs>
  <cellStyles count="12">
    <cellStyle name="Hipervínculo" xfId="4" builtinId="8"/>
    <cellStyle name="Hipervínculo 2" xfId="7" xr:uid="{53842A0E-297E-5E47-9825-487577DF701A}"/>
    <cellStyle name="Millares" xfId="5" builtinId="3"/>
    <cellStyle name="Millares [0]" xfId="1" builtinId="6"/>
    <cellStyle name="Moneda [0]" xfId="2" builtinId="7"/>
    <cellStyle name="Moneda 2" xfId="10" xr:uid="{585848B3-98EB-7146-BBCB-6E0A8DEFEF6B}"/>
    <cellStyle name="Normal" xfId="0" builtinId="0"/>
    <cellStyle name="Normal 12" xfId="6" xr:uid="{015E8FF6-EB6E-DB4F-A045-EB2785A15942}"/>
    <cellStyle name="Normal 12 2" xfId="8" xr:uid="{9E592C26-7D03-7E4A-9B4E-74A798CE14F5}"/>
    <cellStyle name="Normal 2 3" xfId="9" xr:uid="{3E179DB3-8C45-A843-B658-D6DD36067FF6}"/>
    <cellStyle name="Normal 3" xfId="11" xr:uid="{EEA37115-962A-034A-85AE-851C730F2471}"/>
    <cellStyle name="Porcentaje" xfId="3" builtinId="5"/>
  </cellStyles>
  <dxfs count="9">
    <dxf>
      <font>
        <color rgb="FF9C0006"/>
      </font>
      <fill>
        <patternFill>
          <bgColor rgb="FFFFC7CE"/>
        </patternFill>
      </fill>
    </dxf>
    <dxf>
      <font>
        <color rgb="FF006100"/>
      </font>
      <fill>
        <patternFill>
          <bgColor rgb="FFC6EFCE"/>
        </patternFill>
      </fill>
    </dxf>
    <dxf>
      <fill>
        <patternFill patternType="solid">
          <bgColor theme="0"/>
        </patternFill>
      </fill>
    </dxf>
    <dxf>
      <font>
        <color rgb="FF9C0006"/>
      </font>
      <fill>
        <patternFill>
          <bgColor rgb="FFFFC7CE"/>
        </patternFill>
      </fill>
    </dxf>
    <dxf>
      <font>
        <color rgb="FF006100"/>
      </font>
      <fill>
        <patternFill>
          <bgColor rgb="FFC6EFCE"/>
        </patternFill>
      </fill>
    </dxf>
    <dxf>
      <fill>
        <patternFill patternType="solid">
          <bgColor theme="0"/>
        </patternFill>
      </fill>
    </dxf>
    <dxf>
      <font>
        <color rgb="FF9C0006"/>
      </font>
      <fill>
        <patternFill>
          <bgColor rgb="FFFFC7CE"/>
        </patternFill>
      </fill>
    </dxf>
    <dxf>
      <font>
        <color rgb="FF006100"/>
      </font>
      <fill>
        <patternFill>
          <bgColor rgb="FFC6EF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worksheet" Target="worksheets/sheet24.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worksheet" Target="worksheets/sheet22.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MEJORA EN LA CALIDAD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 Calidad'!$V$11</c:f>
              <c:strCache>
                <c:ptCount val="1"/>
                <c:pt idx="0">
                  <c:v>TOTAL TRIMESTRE 1º</c:v>
                </c:pt>
              </c:strCache>
            </c:strRef>
          </c:tx>
          <c:spPr>
            <a:solidFill>
              <a:schemeClr val="accent1"/>
            </a:solidFill>
            <a:ln>
              <a:noFill/>
            </a:ln>
            <a:effectLst/>
          </c:spPr>
          <c:invertIfNegative val="0"/>
          <c:val>
            <c:numRef>
              <c:f>'M. Calidad'!$V$12:$V$22</c:f>
            </c:numRef>
          </c:val>
          <c:extLst>
            <c:ext xmlns:c16="http://schemas.microsoft.com/office/drawing/2014/chart" uri="{C3380CC4-5D6E-409C-BE32-E72D297353CC}">
              <c16:uniqueId val="{00000000-FF59-DF46-BC3B-624B7A85C95B}"/>
            </c:ext>
          </c:extLst>
        </c:ser>
        <c:ser>
          <c:idx val="1"/>
          <c:order val="1"/>
          <c:tx>
            <c:strRef>
              <c:f>'M. Calidad'!$W$11</c:f>
              <c:strCache>
                <c:ptCount val="1"/>
              </c:strCache>
            </c:strRef>
          </c:tx>
          <c:spPr>
            <a:solidFill>
              <a:schemeClr val="accent2"/>
            </a:solidFill>
            <a:ln>
              <a:noFill/>
            </a:ln>
            <a:effectLst/>
          </c:spPr>
          <c:invertIfNegative val="0"/>
          <c:val>
            <c:numRef>
              <c:f>'M. Calidad'!$W$12:$W$22</c:f>
            </c:numRef>
          </c:val>
          <c:extLst>
            <c:ext xmlns:c16="http://schemas.microsoft.com/office/drawing/2014/chart" uri="{C3380CC4-5D6E-409C-BE32-E72D297353CC}">
              <c16:uniqueId val="{00000001-FF59-DF46-BC3B-624B7A85C95B}"/>
            </c:ext>
          </c:extLst>
        </c:ser>
        <c:ser>
          <c:idx val="3"/>
          <c:order val="2"/>
          <c:tx>
            <c:strRef>
              <c:f>'M. Calidad'!$AI$11</c:f>
              <c:strCache>
                <c:ptCount val="1"/>
                <c:pt idx="0">
                  <c:v>TOTAL TRIMESTRE 2º</c:v>
                </c:pt>
              </c:strCache>
            </c:strRef>
          </c:tx>
          <c:spPr>
            <a:solidFill>
              <a:schemeClr val="accent4"/>
            </a:solidFill>
            <a:ln>
              <a:noFill/>
            </a:ln>
            <a:effectLst/>
          </c:spPr>
          <c:invertIfNegative val="0"/>
          <c:val>
            <c:numRef>
              <c:f>'M. Calidad'!$AI$12:$AI$22</c:f>
            </c:numRef>
          </c:val>
          <c:extLst>
            <c:ext xmlns:c16="http://schemas.microsoft.com/office/drawing/2014/chart" uri="{C3380CC4-5D6E-409C-BE32-E72D297353CC}">
              <c16:uniqueId val="{00000002-FF59-DF46-BC3B-624B7A85C95B}"/>
            </c:ext>
          </c:extLst>
        </c:ser>
        <c:ser>
          <c:idx val="4"/>
          <c:order val="3"/>
          <c:tx>
            <c:strRef>
              <c:f>'M. Calidad'!$AJ$11</c:f>
              <c:strCache>
                <c:ptCount val="1"/>
              </c:strCache>
            </c:strRef>
          </c:tx>
          <c:spPr>
            <a:solidFill>
              <a:schemeClr val="accent5"/>
            </a:solidFill>
            <a:ln>
              <a:noFill/>
            </a:ln>
            <a:effectLst/>
          </c:spPr>
          <c:invertIfNegative val="0"/>
          <c:val>
            <c:numRef>
              <c:f>'M. Calidad'!$AJ$12:$AJ$22</c:f>
            </c:numRef>
          </c:val>
          <c:extLst>
            <c:ext xmlns:c16="http://schemas.microsoft.com/office/drawing/2014/chart" uri="{C3380CC4-5D6E-409C-BE32-E72D297353CC}">
              <c16:uniqueId val="{00000003-FF59-DF46-BC3B-624B7A85C95B}"/>
            </c:ext>
          </c:extLst>
        </c:ser>
        <c:ser>
          <c:idx val="5"/>
          <c:order val="4"/>
          <c:tx>
            <c:strRef>
              <c:f>'M. Calidad'!$G$14</c:f>
              <c:strCache>
                <c:ptCount val="1"/>
                <c:pt idx="0">
                  <c:v>TASA DE CAIDAS EN HOSPITALIZACION </c:v>
                </c:pt>
              </c:strCache>
            </c:strRef>
          </c:tx>
          <c:spPr>
            <a:solidFill>
              <a:schemeClr val="accent6"/>
            </a:solidFill>
            <a:ln>
              <a:noFill/>
            </a:ln>
            <a:effectLst/>
          </c:spPr>
          <c:invertIfNegative val="0"/>
          <c:val>
            <c:numRef>
              <c:f>'M. Calidad'!$AK$12:$AK$22</c:f>
              <c:numCache>
                <c:formatCode>_(* #,##0_);_(* \(#,##0\);_(* "-"_);_(@_)</c:formatCode>
                <c:ptCount val="5"/>
                <c:pt idx="0" formatCode="0%">
                  <c:v>0</c:v>
                </c:pt>
                <c:pt idx="1">
                  <c:v>0</c:v>
                </c:pt>
                <c:pt idx="2" formatCode="0%">
                  <c:v>0</c:v>
                </c:pt>
                <c:pt idx="3" formatCode="0%">
                  <c:v>0</c:v>
                </c:pt>
                <c:pt idx="4" formatCode="#,##0.00">
                  <c:v>0</c:v>
                </c:pt>
              </c:numCache>
            </c:numRef>
          </c:val>
          <c:extLst>
            <c:ext xmlns:c16="http://schemas.microsoft.com/office/drawing/2014/chart" uri="{C3380CC4-5D6E-409C-BE32-E72D297353CC}">
              <c16:uniqueId val="{00000004-FF59-DF46-BC3B-624B7A85C95B}"/>
            </c:ext>
          </c:extLst>
        </c:ser>
        <c:ser>
          <c:idx val="6"/>
          <c:order val="5"/>
          <c:tx>
            <c:strRef>
              <c:f>'M. Calidad'!$AV$11</c:f>
              <c:strCache>
                <c:ptCount val="1"/>
                <c:pt idx="0">
                  <c:v>TOTAL TRIMESTRE 3º</c:v>
                </c:pt>
              </c:strCache>
            </c:strRef>
          </c:tx>
          <c:spPr>
            <a:solidFill>
              <a:schemeClr val="accent1">
                <a:lumMod val="60000"/>
              </a:schemeClr>
            </a:solidFill>
            <a:ln>
              <a:noFill/>
            </a:ln>
            <a:effectLst/>
          </c:spPr>
          <c:invertIfNegative val="0"/>
          <c:val>
            <c:numRef>
              <c:f>'M. Calidad'!$AV$12:$AV$22</c:f>
            </c:numRef>
          </c:val>
          <c:extLst>
            <c:ext xmlns:c16="http://schemas.microsoft.com/office/drawing/2014/chart" uri="{C3380CC4-5D6E-409C-BE32-E72D297353CC}">
              <c16:uniqueId val="{00000005-FF59-DF46-BC3B-624B7A85C95B}"/>
            </c:ext>
          </c:extLst>
        </c:ser>
        <c:ser>
          <c:idx val="7"/>
          <c:order val="6"/>
          <c:tx>
            <c:strRef>
              <c:f>'M. Calidad'!$AW$11</c:f>
              <c:strCache>
                <c:ptCount val="1"/>
              </c:strCache>
            </c:strRef>
          </c:tx>
          <c:spPr>
            <a:solidFill>
              <a:schemeClr val="accent2">
                <a:lumMod val="60000"/>
              </a:schemeClr>
            </a:solidFill>
            <a:ln>
              <a:noFill/>
            </a:ln>
            <a:effectLst/>
          </c:spPr>
          <c:invertIfNegative val="0"/>
          <c:val>
            <c:numRef>
              <c:f>'M. Calidad'!$AW$12:$AW$22</c:f>
            </c:numRef>
          </c:val>
          <c:extLst>
            <c:ext xmlns:c16="http://schemas.microsoft.com/office/drawing/2014/chart" uri="{C3380CC4-5D6E-409C-BE32-E72D297353CC}">
              <c16:uniqueId val="{00000006-FF59-DF46-BC3B-624B7A85C95B}"/>
            </c:ext>
          </c:extLst>
        </c:ser>
        <c:ser>
          <c:idx val="8"/>
          <c:order val="7"/>
          <c:tx>
            <c:strRef>
              <c:f>'M. Calidad'!$G$15</c:f>
              <c:strCache>
                <c:ptCount val="1"/>
                <c:pt idx="0">
                  <c:v>PROPORCIÓN DE REINGRESOS EN URGENCIAS </c:v>
                </c:pt>
              </c:strCache>
            </c:strRef>
          </c:tx>
          <c:spPr>
            <a:solidFill>
              <a:schemeClr val="accent3">
                <a:lumMod val="60000"/>
              </a:schemeClr>
            </a:solidFill>
            <a:ln>
              <a:noFill/>
            </a:ln>
            <a:effectLst/>
          </c:spPr>
          <c:invertIfNegative val="0"/>
          <c:val>
            <c:numRef>
              <c:f>'M. Calidad'!$AX$12:$AX$22</c:f>
              <c:numCache>
                <c:formatCode>_(* #,##0_);_(* \(#,##0\);_(* "-"_);_(@_)</c:formatCode>
                <c:ptCount val="5"/>
                <c:pt idx="0" formatCode="0%">
                  <c:v>0</c:v>
                </c:pt>
                <c:pt idx="1">
                  <c:v>0</c:v>
                </c:pt>
                <c:pt idx="2" formatCode="0%">
                  <c:v>0</c:v>
                </c:pt>
                <c:pt idx="3" formatCode="0%">
                  <c:v>0</c:v>
                </c:pt>
                <c:pt idx="4" formatCode="#,##0.00">
                  <c:v>0</c:v>
                </c:pt>
              </c:numCache>
            </c:numRef>
          </c:val>
          <c:extLst>
            <c:ext xmlns:c16="http://schemas.microsoft.com/office/drawing/2014/chart" uri="{C3380CC4-5D6E-409C-BE32-E72D297353CC}">
              <c16:uniqueId val="{00000007-FF59-DF46-BC3B-624B7A85C95B}"/>
            </c:ext>
          </c:extLst>
        </c:ser>
        <c:ser>
          <c:idx val="9"/>
          <c:order val="8"/>
          <c:tx>
            <c:strRef>
              <c:f>'M. Calidad'!$BI$11</c:f>
              <c:strCache>
                <c:ptCount val="1"/>
                <c:pt idx="0">
                  <c:v>TOTAL TRIMESTRE 4º</c:v>
                </c:pt>
              </c:strCache>
            </c:strRef>
          </c:tx>
          <c:spPr>
            <a:solidFill>
              <a:schemeClr val="accent4">
                <a:lumMod val="60000"/>
              </a:schemeClr>
            </a:solidFill>
            <a:ln>
              <a:noFill/>
            </a:ln>
            <a:effectLst/>
          </c:spPr>
          <c:invertIfNegative val="0"/>
          <c:val>
            <c:numRef>
              <c:f>'M. Calidad'!$BI$12:$BI$22</c:f>
            </c:numRef>
          </c:val>
          <c:extLst>
            <c:ext xmlns:c16="http://schemas.microsoft.com/office/drawing/2014/chart" uri="{C3380CC4-5D6E-409C-BE32-E72D297353CC}">
              <c16:uniqueId val="{00000008-FF59-DF46-BC3B-624B7A85C95B}"/>
            </c:ext>
          </c:extLst>
        </c:ser>
        <c:ser>
          <c:idx val="10"/>
          <c:order val="9"/>
          <c:tx>
            <c:strRef>
              <c:f>'M. Calidad'!$BJ$11</c:f>
              <c:strCache>
                <c:ptCount val="1"/>
              </c:strCache>
            </c:strRef>
          </c:tx>
          <c:spPr>
            <a:solidFill>
              <a:schemeClr val="accent5">
                <a:lumMod val="60000"/>
              </a:schemeClr>
            </a:solidFill>
            <a:ln>
              <a:noFill/>
            </a:ln>
            <a:effectLst/>
          </c:spPr>
          <c:invertIfNegative val="0"/>
          <c:val>
            <c:numRef>
              <c:f>'M. Calidad'!$BJ$12:$BJ$22</c:f>
            </c:numRef>
          </c:val>
          <c:extLst>
            <c:ext xmlns:c16="http://schemas.microsoft.com/office/drawing/2014/chart" uri="{C3380CC4-5D6E-409C-BE32-E72D297353CC}">
              <c16:uniqueId val="{00000009-FF59-DF46-BC3B-624B7A85C95B}"/>
            </c:ext>
          </c:extLst>
        </c:ser>
        <c:dLbls>
          <c:showLegendKey val="0"/>
          <c:showVal val="0"/>
          <c:showCatName val="0"/>
          <c:showSerName val="0"/>
          <c:showPercent val="0"/>
          <c:showBubbleSize val="0"/>
        </c:dLbls>
        <c:gapWidth val="219"/>
        <c:overlap val="-27"/>
        <c:axId val="400497296"/>
        <c:axId val="744363600"/>
      </c:barChart>
      <c:catAx>
        <c:axId val="40049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4363600"/>
        <c:crosses val="autoZero"/>
        <c:auto val="1"/>
        <c:lblAlgn val="ctr"/>
        <c:lblOffset val="100"/>
        <c:noMultiLvlLbl val="0"/>
      </c:catAx>
      <c:valAx>
        <c:axId val="744363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0497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s-MX" b="1"/>
              <a:t>FACTURACION DE SERVICIOS </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2023'!$D$13</c:f>
              <c:strCache>
                <c:ptCount val="1"/>
                <c:pt idx="0">
                  <c:v>TOTAL VENTA DE SERVICIOS DE SALUD CONTRATADO</c:v>
                </c:pt>
              </c:strCache>
            </c:strRef>
          </c:tx>
          <c:spPr>
            <a:solidFill>
              <a:schemeClr val="accent1"/>
            </a:solidFill>
            <a:ln>
              <a:noFill/>
            </a:ln>
            <a:effectLst/>
          </c:spPr>
          <c:invertIfNegative val="0"/>
          <c:cat>
            <c:strRef>
              <c:f>'POA 2023'!$I$6:$L$6</c:f>
              <c:strCache>
                <c:ptCount val="4"/>
                <c:pt idx="0">
                  <c:v>2023-1</c:v>
                </c:pt>
                <c:pt idx="1">
                  <c:v>2023-2</c:v>
                </c:pt>
                <c:pt idx="2">
                  <c:v>2023-3</c:v>
                </c:pt>
                <c:pt idx="3">
                  <c:v>2023-4</c:v>
                </c:pt>
              </c:strCache>
            </c:strRef>
          </c:cat>
          <c:val>
            <c:numRef>
              <c:f>'POA 2023'!$I$13:$L$13</c:f>
            </c:numRef>
          </c:val>
          <c:extLst>
            <c:ext xmlns:c16="http://schemas.microsoft.com/office/drawing/2014/chart" uri="{C3380CC4-5D6E-409C-BE32-E72D297353CC}">
              <c16:uniqueId val="{00000000-1F9B-8443-948D-414181854A95}"/>
            </c:ext>
          </c:extLst>
        </c:ser>
        <c:ser>
          <c:idx val="1"/>
          <c:order val="1"/>
          <c:tx>
            <c:strRef>
              <c:f>'POA 2023'!$D$14</c:f>
              <c:strCache>
                <c:ptCount val="1"/>
                <c:pt idx="0">
                  <c:v>TOTAL VENTA DE SERVICIOS DE SALUD  FACTURADO</c:v>
                </c:pt>
              </c:strCache>
            </c:strRef>
          </c:tx>
          <c:spPr>
            <a:solidFill>
              <a:schemeClr val="accent2"/>
            </a:solidFill>
            <a:ln>
              <a:noFill/>
            </a:ln>
            <a:effectLst/>
          </c:spPr>
          <c:invertIfNegative val="0"/>
          <c:cat>
            <c:strRef>
              <c:f>'POA 2023'!$I$6:$L$6</c:f>
              <c:strCache>
                <c:ptCount val="4"/>
                <c:pt idx="0">
                  <c:v>2023-1</c:v>
                </c:pt>
                <c:pt idx="1">
                  <c:v>2023-2</c:v>
                </c:pt>
                <c:pt idx="2">
                  <c:v>2023-3</c:v>
                </c:pt>
                <c:pt idx="3">
                  <c:v>2023-4</c:v>
                </c:pt>
              </c:strCache>
            </c:strRef>
          </c:cat>
          <c:val>
            <c:numRef>
              <c:f>'POA 2023'!$I$14:$L$14</c:f>
            </c:numRef>
          </c:val>
          <c:extLst>
            <c:ext xmlns:c16="http://schemas.microsoft.com/office/drawing/2014/chart" uri="{C3380CC4-5D6E-409C-BE32-E72D297353CC}">
              <c16:uniqueId val="{00000001-1F9B-8443-948D-414181854A95}"/>
            </c:ext>
          </c:extLst>
        </c:ser>
        <c:ser>
          <c:idx val="2"/>
          <c:order val="2"/>
          <c:tx>
            <c:strRef>
              <c:f>'POA 2023'!$D$15</c:f>
              <c:strCache>
                <c:ptCount val="1"/>
                <c:pt idx="0">
                  <c:v>TOTAL VENTA DE SERVICIOS DE SALUD RECAUDO</c:v>
                </c:pt>
              </c:strCache>
            </c:strRef>
          </c:tx>
          <c:spPr>
            <a:solidFill>
              <a:schemeClr val="accent3"/>
            </a:solidFill>
            <a:ln>
              <a:noFill/>
            </a:ln>
            <a:effectLst/>
          </c:spPr>
          <c:invertIfNegative val="0"/>
          <c:cat>
            <c:strRef>
              <c:f>'POA 2023'!$I$6:$L$6</c:f>
              <c:strCache>
                <c:ptCount val="4"/>
                <c:pt idx="0">
                  <c:v>2023-1</c:v>
                </c:pt>
                <c:pt idx="1">
                  <c:v>2023-2</c:v>
                </c:pt>
                <c:pt idx="2">
                  <c:v>2023-3</c:v>
                </c:pt>
                <c:pt idx="3">
                  <c:v>2023-4</c:v>
                </c:pt>
              </c:strCache>
            </c:strRef>
          </c:cat>
          <c:val>
            <c:numRef>
              <c:f>'POA 2023'!$I$15:$L$15</c:f>
            </c:numRef>
          </c:val>
          <c:extLst>
            <c:ext xmlns:c16="http://schemas.microsoft.com/office/drawing/2014/chart" uri="{C3380CC4-5D6E-409C-BE32-E72D297353CC}">
              <c16:uniqueId val="{00000002-1F9B-8443-948D-414181854A95}"/>
            </c:ext>
          </c:extLst>
        </c:ser>
        <c:dLbls>
          <c:showLegendKey val="0"/>
          <c:showVal val="0"/>
          <c:showCatName val="0"/>
          <c:showSerName val="0"/>
          <c:showPercent val="0"/>
          <c:showBubbleSize val="0"/>
        </c:dLbls>
        <c:gapWidth val="150"/>
        <c:axId val="1140209711"/>
        <c:axId val="210296911"/>
      </c:barChart>
      <c:catAx>
        <c:axId val="114020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10296911"/>
        <c:crosses val="autoZero"/>
        <c:auto val="1"/>
        <c:lblAlgn val="ctr"/>
        <c:lblOffset val="100"/>
        <c:noMultiLvlLbl val="0"/>
      </c:catAx>
      <c:valAx>
        <c:axId val="2102969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1140209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2023'!$D$22</c:f>
              <c:strCache>
                <c:ptCount val="1"/>
                <c:pt idx="0">
                  <c:v>PASIVO </c:v>
                </c:pt>
              </c:strCache>
            </c:strRef>
          </c:tx>
          <c:spPr>
            <a:solidFill>
              <a:schemeClr val="accent1"/>
            </a:solidFill>
            <a:ln>
              <a:noFill/>
            </a:ln>
            <a:effectLst/>
          </c:spPr>
          <c:invertIfNegative val="0"/>
          <c:cat>
            <c:strRef>
              <c:f>'POA 2023'!$I$6:$L$6</c:f>
              <c:strCache>
                <c:ptCount val="4"/>
                <c:pt idx="0">
                  <c:v>2023-1</c:v>
                </c:pt>
                <c:pt idx="1">
                  <c:v>2023-2</c:v>
                </c:pt>
                <c:pt idx="2">
                  <c:v>2023-3</c:v>
                </c:pt>
                <c:pt idx="3">
                  <c:v>2023-4</c:v>
                </c:pt>
              </c:strCache>
            </c:strRef>
          </c:cat>
          <c:val>
            <c:numRef>
              <c:f>'POA 2023'!$I$22:$L$22</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0932-AB40-A7A1-7939542A11F0}"/>
            </c:ext>
          </c:extLst>
        </c:ser>
        <c:dLbls>
          <c:showLegendKey val="0"/>
          <c:showVal val="0"/>
          <c:showCatName val="0"/>
          <c:showSerName val="0"/>
          <c:showPercent val="0"/>
          <c:showBubbleSize val="0"/>
        </c:dLbls>
        <c:gapWidth val="150"/>
        <c:axId val="263360831"/>
        <c:axId val="263362063"/>
      </c:barChart>
      <c:catAx>
        <c:axId val="26336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3362063"/>
        <c:crosses val="autoZero"/>
        <c:auto val="1"/>
        <c:lblAlgn val="ctr"/>
        <c:lblOffset val="100"/>
        <c:noMultiLvlLbl val="0"/>
      </c:catAx>
      <c:valAx>
        <c:axId val="26336206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33608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2023'!$D$21</c:f>
              <c:strCache>
                <c:ptCount val="1"/>
                <c:pt idx="0">
                  <c:v>TOTAL CARTERA</c:v>
                </c:pt>
              </c:strCache>
            </c:strRef>
          </c:tx>
          <c:spPr>
            <a:solidFill>
              <a:schemeClr val="accent1"/>
            </a:solidFill>
            <a:ln>
              <a:noFill/>
            </a:ln>
            <a:effectLst/>
          </c:spPr>
          <c:invertIfNegative val="0"/>
          <c:cat>
            <c:strRef>
              <c:f>'POA 2023'!$I$6:$L$6</c:f>
              <c:strCache>
                <c:ptCount val="4"/>
                <c:pt idx="0">
                  <c:v>2023-1</c:v>
                </c:pt>
                <c:pt idx="1">
                  <c:v>2023-2</c:v>
                </c:pt>
                <c:pt idx="2">
                  <c:v>2023-3</c:v>
                </c:pt>
                <c:pt idx="3">
                  <c:v>2023-4</c:v>
                </c:pt>
              </c:strCache>
            </c:strRef>
          </c:cat>
          <c:val>
            <c:numRef>
              <c:f>'POA 2023'!$I$21:$L$21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2BD8-EF45-BAD6-4752170B1740}"/>
            </c:ext>
          </c:extLst>
        </c:ser>
        <c:dLbls>
          <c:showLegendKey val="0"/>
          <c:showVal val="0"/>
          <c:showCatName val="0"/>
          <c:showSerName val="0"/>
          <c:showPercent val="0"/>
          <c:showBubbleSize val="0"/>
        </c:dLbls>
        <c:gapWidth val="219"/>
        <c:overlap val="-27"/>
        <c:axId val="210564271"/>
        <c:axId val="251203999"/>
      </c:barChart>
      <c:catAx>
        <c:axId val="210564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1203999"/>
        <c:crosses val="autoZero"/>
        <c:auto val="1"/>
        <c:lblAlgn val="ctr"/>
        <c:lblOffset val="100"/>
        <c:noMultiLvlLbl val="0"/>
      </c:catAx>
      <c:valAx>
        <c:axId val="251203999"/>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0564271"/>
        <c:crosses val="autoZero"/>
        <c:crossBetween val="between"/>
      </c:val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2023'!$D$23</c:f>
              <c:strCache>
                <c:ptCount val="1"/>
                <c:pt idx="0">
                  <c:v>ACTIVO </c:v>
                </c:pt>
              </c:strCache>
            </c:strRef>
          </c:tx>
          <c:spPr>
            <a:solidFill>
              <a:schemeClr val="accent1"/>
            </a:solidFill>
            <a:ln>
              <a:noFill/>
            </a:ln>
            <a:effectLst/>
          </c:spPr>
          <c:invertIfNegative val="0"/>
          <c:cat>
            <c:strRef>
              <c:f>'POA 2023'!$I$6:$L$6</c:f>
              <c:strCache>
                <c:ptCount val="4"/>
                <c:pt idx="0">
                  <c:v>2023-1</c:v>
                </c:pt>
                <c:pt idx="1">
                  <c:v>2023-2</c:v>
                </c:pt>
                <c:pt idx="2">
                  <c:v>2023-3</c:v>
                </c:pt>
                <c:pt idx="3">
                  <c:v>2023-4</c:v>
                </c:pt>
              </c:strCache>
            </c:strRef>
          </c:cat>
          <c:val>
            <c:numRef>
              <c:f>'POA 2023'!$I$23:$M$23</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A4AF-7C4C-BF0C-7DE91395154A}"/>
            </c:ext>
          </c:extLst>
        </c:ser>
        <c:ser>
          <c:idx val="1"/>
          <c:order val="1"/>
          <c:tx>
            <c:strRef>
              <c:f>'POA 2023'!$D$24</c:f>
              <c:strCache>
                <c:ptCount val="1"/>
                <c:pt idx="0">
                  <c:v>PASIVO </c:v>
                </c:pt>
              </c:strCache>
            </c:strRef>
          </c:tx>
          <c:spPr>
            <a:solidFill>
              <a:schemeClr val="accent2"/>
            </a:solidFill>
            <a:ln>
              <a:noFill/>
            </a:ln>
            <a:effectLst/>
          </c:spPr>
          <c:invertIfNegative val="0"/>
          <c:cat>
            <c:strRef>
              <c:f>'POA 2023'!$I$6:$L$6</c:f>
              <c:strCache>
                <c:ptCount val="4"/>
                <c:pt idx="0">
                  <c:v>2023-1</c:v>
                </c:pt>
                <c:pt idx="1">
                  <c:v>2023-2</c:v>
                </c:pt>
                <c:pt idx="2">
                  <c:v>2023-3</c:v>
                </c:pt>
                <c:pt idx="3">
                  <c:v>2023-4</c:v>
                </c:pt>
              </c:strCache>
            </c:strRef>
          </c:cat>
          <c:val>
            <c:numRef>
              <c:f>'POA 2023'!$I$24:$M$24</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A4AF-7C4C-BF0C-7DE91395154A}"/>
            </c:ext>
          </c:extLst>
        </c:ser>
        <c:ser>
          <c:idx val="2"/>
          <c:order val="2"/>
          <c:tx>
            <c:strRef>
              <c:f>'POA 2023'!$D$25</c:f>
              <c:strCache>
                <c:ptCount val="1"/>
                <c:pt idx="0">
                  <c:v>PATRIMONIO</c:v>
                </c:pt>
              </c:strCache>
            </c:strRef>
          </c:tx>
          <c:spPr>
            <a:solidFill>
              <a:schemeClr val="accent3"/>
            </a:solidFill>
            <a:ln>
              <a:noFill/>
            </a:ln>
            <a:effectLst/>
          </c:spPr>
          <c:invertIfNegative val="0"/>
          <c:cat>
            <c:strRef>
              <c:f>'POA 2023'!$I$6:$L$6</c:f>
              <c:strCache>
                <c:ptCount val="4"/>
                <c:pt idx="0">
                  <c:v>2023-1</c:v>
                </c:pt>
                <c:pt idx="1">
                  <c:v>2023-2</c:v>
                </c:pt>
                <c:pt idx="2">
                  <c:v>2023-3</c:v>
                </c:pt>
                <c:pt idx="3">
                  <c:v>2023-4</c:v>
                </c:pt>
              </c:strCache>
            </c:strRef>
          </c:cat>
          <c:val>
            <c:numRef>
              <c:f>'POA 2023'!$I$25:$M$25</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A4AF-7C4C-BF0C-7DE91395154A}"/>
            </c:ext>
          </c:extLst>
        </c:ser>
        <c:dLbls>
          <c:showLegendKey val="0"/>
          <c:showVal val="0"/>
          <c:showCatName val="0"/>
          <c:showSerName val="0"/>
          <c:showPercent val="0"/>
          <c:showBubbleSize val="0"/>
        </c:dLbls>
        <c:gapWidth val="219"/>
        <c:overlap val="-27"/>
        <c:axId val="268379327"/>
        <c:axId val="268380975"/>
      </c:barChart>
      <c:catAx>
        <c:axId val="26837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380975"/>
        <c:crosses val="autoZero"/>
        <c:auto val="1"/>
        <c:lblAlgn val="ctr"/>
        <c:lblOffset val="100"/>
        <c:noMultiLvlLbl val="0"/>
      </c:catAx>
      <c:valAx>
        <c:axId val="26838097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3793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SATISFACCIÓN</c:v>
          </c:tx>
          <c:spPr>
            <a:solidFill>
              <a:schemeClr val="accent1"/>
            </a:solidFill>
            <a:ln>
              <a:noFill/>
            </a:ln>
            <a:effectLst/>
          </c:spPr>
          <c:invertIfNegative val="0"/>
          <c:cat>
            <c:strRef>
              <c:f>'POA 2023'!$I$6:$M$6</c:f>
              <c:strCache>
                <c:ptCount val="5"/>
                <c:pt idx="0">
                  <c:v>2023-1</c:v>
                </c:pt>
                <c:pt idx="1">
                  <c:v>2023-2</c:v>
                </c:pt>
                <c:pt idx="2">
                  <c:v>2023-3</c:v>
                </c:pt>
                <c:pt idx="3">
                  <c:v>2023-4</c:v>
                </c:pt>
                <c:pt idx="4">
                  <c:v>2023 AÑO</c:v>
                </c:pt>
              </c:strCache>
            </c:strRef>
          </c:cat>
          <c:val>
            <c:numRef>
              <c:f>'POA 2023'!$I$27:$M$27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7673-9440-916F-05ECB0A409B5}"/>
            </c:ext>
          </c:extLst>
        </c:ser>
        <c:dLbls>
          <c:showLegendKey val="0"/>
          <c:showVal val="0"/>
          <c:showCatName val="0"/>
          <c:showSerName val="0"/>
          <c:showPercent val="0"/>
          <c:showBubbleSize val="0"/>
        </c:dLbls>
        <c:gapWidth val="150"/>
        <c:axId val="263895119"/>
        <c:axId val="264027807"/>
      </c:barChart>
      <c:catAx>
        <c:axId val="263895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264027807"/>
        <c:crosses val="autoZero"/>
        <c:auto val="1"/>
        <c:lblAlgn val="ctr"/>
        <c:lblOffset val="100"/>
        <c:noMultiLvlLbl val="0"/>
      </c:catAx>
      <c:valAx>
        <c:axId val="26402780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26389511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2023'!$D$32</c:f>
              <c:strCache>
                <c:ptCount val="1"/>
                <c:pt idx="0">
                  <c:v>TASA DE CAIDAS EN HOSPITALIZACION </c:v>
                </c:pt>
              </c:strCache>
            </c:strRef>
          </c:tx>
          <c:spPr>
            <a:solidFill>
              <a:schemeClr val="accent1"/>
            </a:solidFill>
            <a:ln>
              <a:noFill/>
            </a:ln>
            <a:effectLst/>
          </c:spPr>
          <c:invertIfNegative val="0"/>
          <c:cat>
            <c:strRef>
              <c:f>'POA 2023'!$I$6:$M$6</c:f>
              <c:strCache>
                <c:ptCount val="5"/>
                <c:pt idx="0">
                  <c:v>2023-1</c:v>
                </c:pt>
                <c:pt idx="1">
                  <c:v>2023-2</c:v>
                </c:pt>
                <c:pt idx="2">
                  <c:v>2023-3</c:v>
                </c:pt>
                <c:pt idx="3">
                  <c:v>2023-4</c:v>
                </c:pt>
                <c:pt idx="4">
                  <c:v>2023 AÑO</c:v>
                </c:pt>
              </c:strCache>
            </c:strRef>
          </c:cat>
          <c:val>
            <c:numRef>
              <c:f>'POA 2023'!$I$32:$M$32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1F4-C74C-8010-E8D7B411F0B8}"/>
            </c:ext>
          </c:extLst>
        </c:ser>
        <c:dLbls>
          <c:showLegendKey val="0"/>
          <c:showVal val="0"/>
          <c:showCatName val="0"/>
          <c:showSerName val="0"/>
          <c:showPercent val="0"/>
          <c:showBubbleSize val="0"/>
        </c:dLbls>
        <c:gapWidth val="150"/>
        <c:axId val="260960127"/>
        <c:axId val="260961775"/>
      </c:barChart>
      <c:catAx>
        <c:axId val="260960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0961775"/>
        <c:crosses val="autoZero"/>
        <c:auto val="1"/>
        <c:lblAlgn val="ctr"/>
        <c:lblOffset val="100"/>
        <c:noMultiLvlLbl val="0"/>
      </c:catAx>
      <c:valAx>
        <c:axId val="260961775"/>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0960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s-MX"/>
              <a:t>REINGRESOS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2023'!$D$33</c:f>
              <c:strCache>
                <c:ptCount val="1"/>
                <c:pt idx="0">
                  <c:v>PROPORCIÓN DE REINGRESOS EN URGENCIAS </c:v>
                </c:pt>
              </c:strCache>
            </c:strRef>
          </c:tx>
          <c:spPr>
            <a:solidFill>
              <a:schemeClr val="accent1"/>
            </a:solidFill>
            <a:ln>
              <a:noFill/>
            </a:ln>
            <a:effectLst/>
          </c:spPr>
          <c:invertIfNegative val="0"/>
          <c:cat>
            <c:strRef>
              <c:f>'POA 2023'!$I$6:$M$6</c:f>
              <c:strCache>
                <c:ptCount val="5"/>
                <c:pt idx="0">
                  <c:v>2023-1</c:v>
                </c:pt>
                <c:pt idx="1">
                  <c:v>2023-2</c:v>
                </c:pt>
                <c:pt idx="2">
                  <c:v>2023-3</c:v>
                </c:pt>
                <c:pt idx="3">
                  <c:v>2023-4</c:v>
                </c:pt>
                <c:pt idx="4">
                  <c:v>2023 AÑO</c:v>
                </c:pt>
              </c:strCache>
            </c:strRef>
          </c:cat>
          <c:val>
            <c:numRef>
              <c:f>'POA 2023'!$I$33:$M$33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A9CB-3347-B1E1-56B7F81D3AB1}"/>
            </c:ext>
          </c:extLst>
        </c:ser>
        <c:ser>
          <c:idx val="1"/>
          <c:order val="1"/>
          <c:tx>
            <c:strRef>
              <c:f>'POA 2023'!$D$34</c:f>
              <c:strCache>
                <c:ptCount val="1"/>
                <c:pt idx="0">
                  <c:v>PROPORCIÓN DE REINGRESOS EN HOSPITALIZACIÓN</c:v>
                </c:pt>
              </c:strCache>
            </c:strRef>
          </c:tx>
          <c:spPr>
            <a:solidFill>
              <a:schemeClr val="accent2"/>
            </a:solidFill>
            <a:ln>
              <a:noFill/>
            </a:ln>
            <a:effectLst/>
          </c:spPr>
          <c:invertIfNegative val="0"/>
          <c:cat>
            <c:strRef>
              <c:f>'POA 2023'!$I$6:$M$6</c:f>
              <c:strCache>
                <c:ptCount val="5"/>
                <c:pt idx="0">
                  <c:v>2023-1</c:v>
                </c:pt>
                <c:pt idx="1">
                  <c:v>2023-2</c:v>
                </c:pt>
                <c:pt idx="2">
                  <c:v>2023-3</c:v>
                </c:pt>
                <c:pt idx="3">
                  <c:v>2023-4</c:v>
                </c:pt>
                <c:pt idx="4">
                  <c:v>2023 AÑO</c:v>
                </c:pt>
              </c:strCache>
            </c:strRef>
          </c:cat>
          <c:val>
            <c:numRef>
              <c:f>'POA 2023'!$I$34:$M$34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A9CB-3347-B1E1-56B7F81D3AB1}"/>
            </c:ext>
          </c:extLst>
        </c:ser>
        <c:dLbls>
          <c:showLegendKey val="0"/>
          <c:showVal val="0"/>
          <c:showCatName val="0"/>
          <c:showSerName val="0"/>
          <c:showPercent val="0"/>
          <c:showBubbleSize val="0"/>
        </c:dLbls>
        <c:gapWidth val="219"/>
        <c:overlap val="-27"/>
        <c:axId val="269476063"/>
        <c:axId val="227275535"/>
      </c:barChart>
      <c:catAx>
        <c:axId val="26947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227275535"/>
        <c:crosses val="autoZero"/>
        <c:auto val="1"/>
        <c:lblAlgn val="ctr"/>
        <c:lblOffset val="100"/>
        <c:noMultiLvlLbl val="0"/>
      </c:catAx>
      <c:valAx>
        <c:axId val="2272755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26947606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TIEMPOS PROMEDIOS DE ESPERA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2023'!$D$35</c:f>
              <c:strCache>
                <c:ptCount val="1"/>
                <c:pt idx="0">
                  <c:v>TIEMPO PROMEDIO DE ESPERA PARA LA ASIGNACION DE CITA DE MEDICINA GENERAL </c:v>
                </c:pt>
              </c:strCache>
            </c:strRef>
          </c:tx>
          <c:spPr>
            <a:solidFill>
              <a:schemeClr val="accent1"/>
            </a:solidFill>
            <a:ln>
              <a:noFill/>
            </a:ln>
            <a:effectLst/>
          </c:spPr>
          <c:invertIfNegative val="0"/>
          <c:cat>
            <c:strRef>
              <c:f>'POA 2023'!$I$6:$M$6</c:f>
              <c:strCache>
                <c:ptCount val="5"/>
                <c:pt idx="0">
                  <c:v>2023-1</c:v>
                </c:pt>
                <c:pt idx="1">
                  <c:v>2023-2</c:v>
                </c:pt>
                <c:pt idx="2">
                  <c:v>2023-3</c:v>
                </c:pt>
                <c:pt idx="3">
                  <c:v>2023-4</c:v>
                </c:pt>
                <c:pt idx="4">
                  <c:v>2023 AÑO</c:v>
                </c:pt>
              </c:strCache>
            </c:strRef>
          </c:cat>
          <c:val>
            <c:numRef>
              <c:f>'POA 2023'!$I$35:$M$35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82CB-EF40-A21E-A923217CC4D3}"/>
            </c:ext>
          </c:extLst>
        </c:ser>
        <c:ser>
          <c:idx val="1"/>
          <c:order val="1"/>
          <c:tx>
            <c:strRef>
              <c:f>'POA 2023'!$D$36</c:f>
              <c:strCache>
                <c:ptCount val="1"/>
                <c:pt idx="0">
                  <c:v>TIEMPO PROMEDIO DE ESPERA PARA LA ASIGNACION DE CITA DE ODONTOLOGIA </c:v>
                </c:pt>
              </c:strCache>
            </c:strRef>
          </c:tx>
          <c:spPr>
            <a:solidFill>
              <a:schemeClr val="accent2"/>
            </a:solidFill>
            <a:ln>
              <a:noFill/>
            </a:ln>
            <a:effectLst/>
          </c:spPr>
          <c:invertIfNegative val="0"/>
          <c:val>
            <c:numRef>
              <c:f>'POA 2023'!$I$36:$M$36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82CB-EF40-A21E-A923217CC4D3}"/>
            </c:ext>
          </c:extLst>
        </c:ser>
        <c:ser>
          <c:idx val="2"/>
          <c:order val="2"/>
          <c:tx>
            <c:strRef>
              <c:f>'POA 2023'!$D$37</c:f>
              <c:strCache>
                <c:ptCount val="1"/>
                <c:pt idx="0">
                  <c:v>TIEMPO PROMEDIO DE ESPERA PARA LA ATENCION DE PACIENTE CLASIFICADO COMO TRIAGE 2 EN URGENCIAS</c:v>
                </c:pt>
              </c:strCache>
            </c:strRef>
          </c:tx>
          <c:spPr>
            <a:solidFill>
              <a:schemeClr val="accent3"/>
            </a:solidFill>
            <a:ln>
              <a:noFill/>
            </a:ln>
            <a:effectLst/>
          </c:spPr>
          <c:invertIfNegative val="0"/>
          <c:val>
            <c:numRef>
              <c:f>'POA 2023'!$I$37:$M$37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82CB-EF40-A21E-A923217CC4D3}"/>
            </c:ext>
          </c:extLst>
        </c:ser>
        <c:dLbls>
          <c:showLegendKey val="0"/>
          <c:showVal val="0"/>
          <c:showCatName val="0"/>
          <c:showSerName val="0"/>
          <c:showPercent val="0"/>
          <c:showBubbleSize val="0"/>
        </c:dLbls>
        <c:gapWidth val="219"/>
        <c:overlap val="-27"/>
        <c:axId val="267843871"/>
        <c:axId val="268347135"/>
      </c:barChart>
      <c:catAx>
        <c:axId val="267843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347135"/>
        <c:crosses val="autoZero"/>
        <c:auto val="1"/>
        <c:lblAlgn val="ctr"/>
        <c:lblOffset val="100"/>
        <c:noMultiLvlLbl val="0"/>
      </c:catAx>
      <c:valAx>
        <c:axId val="268347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84387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7D45BE9-759B-F844-AB64-0AADE3767A70}">
  <sheetPr/>
  <sheetViews>
    <sheetView zoomScale="12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8" Type="http://schemas.openxmlformats.org/officeDocument/2006/relationships/hyperlink" Target="#PROCESOS!A1"/><Relationship Id="rId3" Type="http://schemas.openxmlformats.org/officeDocument/2006/relationships/hyperlink" Target="#'M. Calidad'!A1"/><Relationship Id="rId7" Type="http://schemas.openxmlformats.org/officeDocument/2006/relationships/hyperlink" Target="#'G. PROC'!C22"/><Relationship Id="rId12"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hyperlink" Target="#financiera!A1"/><Relationship Id="rId6" Type="http://schemas.openxmlformats.org/officeDocument/2006/relationships/hyperlink" Target="#POA!A1"/><Relationship Id="rId11" Type="http://schemas.openxmlformats.org/officeDocument/2006/relationships/hyperlink" Target="#'POA 2023'!A1"/><Relationship Id="rId5" Type="http://schemas.openxmlformats.org/officeDocument/2006/relationships/hyperlink" Target="#'M. Calidad'!C22"/><Relationship Id="rId10" Type="http://schemas.openxmlformats.org/officeDocument/2006/relationships/hyperlink" Target="#'FIANACIERA GRAFICO'!A1"/><Relationship Id="rId4" Type="http://schemas.openxmlformats.org/officeDocument/2006/relationships/hyperlink" Target="#'G. TALENTO HNO'!A1"/><Relationship Id="rId9" Type="http://schemas.openxmlformats.org/officeDocument/2006/relationships/hyperlink" Target="#'SATISFACCION GRAFICO'!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1.jpeg"/><Relationship Id="rId5" Type="http://schemas.openxmlformats.org/officeDocument/2006/relationships/hyperlink" Target="#Inicio!A1"/><Relationship Id="rId4"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chart" Target="../charts/chart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hyperlink" Target="#Inicio!A1"/></Relationships>
</file>

<file path=xl/drawings/_rels/drawing19.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3" Type="http://schemas.openxmlformats.org/officeDocument/2006/relationships/hyperlink" Target="#Metas!A1"/><Relationship Id="rId7" Type="http://schemas.openxmlformats.org/officeDocument/2006/relationships/image" Target="../media/image1.jpeg"/><Relationship Id="rId2" Type="http://schemas.openxmlformats.org/officeDocument/2006/relationships/hyperlink" Target="#Vision!A1"/><Relationship Id="rId1" Type="http://schemas.openxmlformats.org/officeDocument/2006/relationships/hyperlink" Target="#Mision!A1"/><Relationship Id="rId6" Type="http://schemas.openxmlformats.org/officeDocument/2006/relationships/image" Target="../media/image2.gif"/><Relationship Id="rId5" Type="http://schemas.openxmlformats.org/officeDocument/2006/relationships/hyperlink" Target="#Inicio!A1"/><Relationship Id="rId4" Type="http://schemas.openxmlformats.org/officeDocument/2006/relationships/hyperlink" Target="#Politicas!A1"/></Relationships>
</file>

<file path=xl/drawings/_rels/drawing20.xml.rels><?xml version="1.0" encoding="UTF-8" standalone="yes"?>
<Relationships xmlns="http://schemas.openxmlformats.org/package/2006/relationships"><Relationship Id="rId1" Type="http://schemas.openxmlformats.org/officeDocument/2006/relationships/hyperlink" Target="#Inicio!A1"/></Relationships>
</file>

<file path=xl/drawings/_rels/drawing21.xml.rels><?xml version="1.0" encoding="UTF-8" standalone="yes"?>
<Relationships xmlns="http://schemas.openxmlformats.org/package/2006/relationships"><Relationship Id="rId1" Type="http://schemas.openxmlformats.org/officeDocument/2006/relationships/hyperlink" Target="#Inicio!A1"/></Relationships>
</file>

<file path=xl/drawings/_rels/drawing22.xml.rels><?xml version="1.0" encoding="UTF-8" standalone="yes"?>
<Relationships xmlns="http://schemas.openxmlformats.org/package/2006/relationships"><Relationship Id="rId1" Type="http://schemas.openxmlformats.org/officeDocument/2006/relationships/hyperlink" Target="#Inicio!A1"/></Relationships>
</file>

<file path=xl/drawings/_rels/drawing23.xml.rels><?xml version="1.0" encoding="UTF-8" standalone="yes"?>
<Relationships xmlns="http://schemas.openxmlformats.org/package/2006/relationships"><Relationship Id="rId1" Type="http://schemas.openxmlformats.org/officeDocument/2006/relationships/hyperlink" Target="#Inicio!A1"/></Relationships>
</file>

<file path=xl/drawings/_rels/drawing24.xml.rels><?xml version="1.0" encoding="UTF-8" standalone="yes"?>
<Relationships xmlns="http://schemas.openxmlformats.org/package/2006/relationships"><Relationship Id="rId1" Type="http://schemas.openxmlformats.org/officeDocument/2006/relationships/hyperlink" Target="#Inicio!A1"/></Relationships>
</file>

<file path=xl/drawings/_rels/drawing25.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icio!A1"/><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icio!A1"/><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icio!A1"/><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icio!A1"/><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EnlaceCausaEfecto!B30"/></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638175</xdr:colOff>
      <xdr:row>6</xdr:row>
      <xdr:rowOff>174171</xdr:rowOff>
    </xdr:from>
    <xdr:to>
      <xdr:col>5</xdr:col>
      <xdr:colOff>0</xdr:colOff>
      <xdr:row>26</xdr:row>
      <xdr:rowOff>123370</xdr:rowOff>
    </xdr:to>
    <xdr:sp macro="" textlink="">
      <xdr:nvSpPr>
        <xdr:cNvPr id="2" name="Rectangle 11">
          <a:extLst>
            <a:ext uri="{FF2B5EF4-FFF2-40B4-BE49-F238E27FC236}">
              <a16:creationId xmlns:a16="http://schemas.microsoft.com/office/drawing/2014/main" id="{26987CBC-1D79-964D-B33A-437B17432067}"/>
            </a:ext>
          </a:extLst>
        </xdr:cNvPr>
        <xdr:cNvSpPr>
          <a:spLocks noChangeArrowheads="1"/>
        </xdr:cNvSpPr>
      </xdr:nvSpPr>
      <xdr:spPr bwMode="auto">
        <a:xfrm>
          <a:off x="819604" y="1422400"/>
          <a:ext cx="7859939" cy="3860799"/>
        </a:xfrm>
        <a:prstGeom prst="rect">
          <a:avLst/>
        </a:prstGeom>
        <a:solidFill>
          <a:schemeClr val="accent1">
            <a:lumMod val="40000"/>
            <a:lumOff val="60000"/>
          </a:schemeClr>
        </a:solidFill>
        <a:ln>
          <a:noFill/>
        </a:ln>
        <a:effectLst>
          <a:prstShdw prst="shdw17" dist="17961" dir="2700000">
            <a:srgbClr val="1F5C3D"/>
          </a:prstShdw>
        </a:effectLst>
      </xdr:spPr>
    </xdr:sp>
    <xdr:clientData/>
  </xdr:twoCellAnchor>
  <xdr:twoCellAnchor>
    <xdr:from>
      <xdr:col>1</xdr:col>
      <xdr:colOff>121557</xdr:colOff>
      <xdr:row>8</xdr:row>
      <xdr:rowOff>39007</xdr:rowOff>
    </xdr:from>
    <xdr:to>
      <xdr:col>2</xdr:col>
      <xdr:colOff>1683657</xdr:colOff>
      <xdr:row>18</xdr:row>
      <xdr:rowOff>50800</xdr:rowOff>
    </xdr:to>
    <xdr:sp macro="" textlink="">
      <xdr:nvSpPr>
        <xdr:cNvPr id="3" name="Rectangle 10">
          <a:extLst>
            <a:ext uri="{FF2B5EF4-FFF2-40B4-BE49-F238E27FC236}">
              <a16:creationId xmlns:a16="http://schemas.microsoft.com/office/drawing/2014/main" id="{379869FE-26AB-1C4A-A436-5AF152C18C40}"/>
            </a:ext>
          </a:extLst>
        </xdr:cNvPr>
        <xdr:cNvSpPr>
          <a:spLocks noChangeArrowheads="1"/>
        </xdr:cNvSpPr>
      </xdr:nvSpPr>
      <xdr:spPr bwMode="auto">
        <a:xfrm>
          <a:off x="302986" y="1650093"/>
          <a:ext cx="6366328" cy="2058307"/>
        </a:xfrm>
        <a:prstGeom prst="rect">
          <a:avLst/>
        </a:prstGeom>
        <a:solidFill>
          <a:schemeClr val="bg1"/>
        </a:solidFill>
        <a:ln>
          <a:noFill/>
        </a:ln>
        <a:effectLst>
          <a:prstShdw prst="shdw17" dist="17961" dir="2700000">
            <a:srgbClr val="99995C"/>
          </a:prstShdw>
        </a:effectLst>
      </xdr:spPr>
    </xdr:sp>
    <xdr:clientData/>
  </xdr:twoCellAnchor>
  <xdr:twoCellAnchor>
    <xdr:from>
      <xdr:col>1</xdr:col>
      <xdr:colOff>866775</xdr:colOff>
      <xdr:row>11</xdr:row>
      <xdr:rowOff>85725</xdr:rowOff>
    </xdr:from>
    <xdr:to>
      <xdr:col>2</xdr:col>
      <xdr:colOff>1625600</xdr:colOff>
      <xdr:row>12</xdr:row>
      <xdr:rowOff>95250</xdr:rowOff>
    </xdr:to>
    <xdr:sp macro="" textlink="">
      <xdr:nvSpPr>
        <xdr:cNvPr id="4" name="AutoShape 3">
          <a:hlinkClick xmlns:r="http://schemas.openxmlformats.org/officeDocument/2006/relationships" r:id="rId1" tooltip="Presione Click para ir a la Página de Perspectiva Financiera"/>
          <a:extLst>
            <a:ext uri="{FF2B5EF4-FFF2-40B4-BE49-F238E27FC236}">
              <a16:creationId xmlns:a16="http://schemas.microsoft.com/office/drawing/2014/main" id="{02801D0D-72F4-284A-B3A7-FFBBB79B2981}"/>
            </a:ext>
          </a:extLst>
        </xdr:cNvPr>
        <xdr:cNvSpPr>
          <a:spLocks noChangeArrowheads="1"/>
        </xdr:cNvSpPr>
      </xdr:nvSpPr>
      <xdr:spPr bwMode="auto">
        <a:xfrm>
          <a:off x="1048204" y="2146754"/>
          <a:ext cx="5563053" cy="190953"/>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0" bIns="0" anchor="t" upright="1"/>
        <a:lstStyle/>
        <a:p>
          <a:pPr algn="l" rtl="1">
            <a:defRPr sz="1000"/>
          </a:pPr>
          <a:r>
            <a:rPr lang="es-ES" sz="900" b="1" i="0" strike="noStrike">
              <a:solidFill>
                <a:srgbClr val="000000"/>
              </a:solidFill>
              <a:latin typeface="Tahoma"/>
              <a:cs typeface="Tahoma"/>
            </a:rPr>
            <a:t>DESARROLLO FINANCIERO</a:t>
          </a:r>
        </a:p>
      </xdr:txBody>
    </xdr:sp>
    <xdr:clientData/>
  </xdr:twoCellAnchor>
  <xdr:twoCellAnchor>
    <xdr:from>
      <xdr:col>1</xdr:col>
      <xdr:colOff>171450</xdr:colOff>
      <xdr:row>9</xdr:row>
      <xdr:rowOff>47625</xdr:rowOff>
    </xdr:from>
    <xdr:to>
      <xdr:col>2</xdr:col>
      <xdr:colOff>95250</xdr:colOff>
      <xdr:row>10</xdr:row>
      <xdr:rowOff>57150</xdr:rowOff>
    </xdr:to>
    <xdr:sp macro="" textlink="">
      <xdr:nvSpPr>
        <xdr:cNvPr id="5" name="AutoShape 1">
          <a:hlinkClick xmlns:r="http://schemas.openxmlformats.org/officeDocument/2006/relationships" r:id="rId2" tooltip="Contiene el Indice de la Informacion de la Compañia"/>
          <a:extLst>
            <a:ext uri="{FF2B5EF4-FFF2-40B4-BE49-F238E27FC236}">
              <a16:creationId xmlns:a16="http://schemas.microsoft.com/office/drawing/2014/main" id="{C3B7729E-DFA3-BF4E-B2ED-02E3AC4F3E46}"/>
            </a:ext>
          </a:extLst>
        </xdr:cNvPr>
        <xdr:cNvSpPr>
          <a:spLocks noChangeArrowheads="1"/>
        </xdr:cNvSpPr>
      </xdr:nvSpPr>
      <xdr:spPr bwMode="auto">
        <a:xfrm>
          <a:off x="349250" y="1876425"/>
          <a:ext cx="1143000" cy="212725"/>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27432" bIns="0" anchor="t" upright="1"/>
        <a:lstStyle/>
        <a:p>
          <a:pPr algn="ctr" rtl="1">
            <a:defRPr sz="1000"/>
          </a:pPr>
          <a:r>
            <a:rPr lang="es-ES" sz="900" b="1" i="0" strike="noStrike">
              <a:solidFill>
                <a:srgbClr val="000000"/>
              </a:solidFill>
              <a:latin typeface="Tahoma"/>
              <a:cs typeface="Tahoma"/>
            </a:rPr>
            <a:t>Marco Teórico</a:t>
          </a:r>
        </a:p>
      </xdr:txBody>
    </xdr:sp>
    <xdr:clientData/>
  </xdr:twoCellAnchor>
  <xdr:twoCellAnchor>
    <xdr:from>
      <xdr:col>1</xdr:col>
      <xdr:colOff>876300</xdr:colOff>
      <xdr:row>12</xdr:row>
      <xdr:rowOff>142875</xdr:rowOff>
    </xdr:from>
    <xdr:to>
      <xdr:col>2</xdr:col>
      <xdr:colOff>1640114</xdr:colOff>
      <xdr:row>13</xdr:row>
      <xdr:rowOff>152400</xdr:rowOff>
    </xdr:to>
    <xdr:sp macro="" textlink="">
      <xdr:nvSpPr>
        <xdr:cNvPr id="6" name="AutoShape 13">
          <a:hlinkClick xmlns:r="http://schemas.openxmlformats.org/officeDocument/2006/relationships" r:id="rId3" tooltip="Presione Click para ir a la Página Perspectiva Cliente"/>
          <a:extLst>
            <a:ext uri="{FF2B5EF4-FFF2-40B4-BE49-F238E27FC236}">
              <a16:creationId xmlns:a16="http://schemas.microsoft.com/office/drawing/2014/main" id="{B13F67C9-EEE8-DE4F-BD4A-573D7409671A}"/>
            </a:ext>
          </a:extLst>
        </xdr:cNvPr>
        <xdr:cNvSpPr>
          <a:spLocks noChangeArrowheads="1"/>
        </xdr:cNvSpPr>
      </xdr:nvSpPr>
      <xdr:spPr bwMode="auto">
        <a:xfrm>
          <a:off x="1057729" y="2385332"/>
          <a:ext cx="5568042" cy="190954"/>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0" bIns="0" anchor="t" upright="1"/>
        <a:lstStyle/>
        <a:p>
          <a:pPr algn="l" rtl="1">
            <a:defRPr sz="1000"/>
          </a:pPr>
          <a:r>
            <a:rPr lang="es-ES" sz="900" b="1" i="0" strike="noStrike">
              <a:solidFill>
                <a:srgbClr val="000000"/>
              </a:solidFill>
              <a:latin typeface="Tahoma"/>
              <a:cs typeface="Tahoma"/>
            </a:rPr>
            <a:t>MEJORA EN LA CALIDAD DEL SERVICIO</a:t>
          </a:r>
        </a:p>
      </xdr:txBody>
    </xdr:sp>
    <xdr:clientData/>
  </xdr:twoCellAnchor>
  <xdr:twoCellAnchor>
    <xdr:from>
      <xdr:col>1</xdr:col>
      <xdr:colOff>876300</xdr:colOff>
      <xdr:row>14</xdr:row>
      <xdr:rowOff>28575</xdr:rowOff>
    </xdr:from>
    <xdr:to>
      <xdr:col>2</xdr:col>
      <xdr:colOff>1640114</xdr:colOff>
      <xdr:row>15</xdr:row>
      <xdr:rowOff>38100</xdr:rowOff>
    </xdr:to>
    <xdr:sp macro="" textlink="">
      <xdr:nvSpPr>
        <xdr:cNvPr id="7" name="AutoShape 14">
          <a:hlinkClick xmlns:r="http://schemas.openxmlformats.org/officeDocument/2006/relationships" r:id="rId4" tooltip="Presione Click para ir a la Página Perspectiva Interna"/>
          <a:extLst>
            <a:ext uri="{FF2B5EF4-FFF2-40B4-BE49-F238E27FC236}">
              <a16:creationId xmlns:a16="http://schemas.microsoft.com/office/drawing/2014/main" id="{945B377C-56B2-5E4A-A6B1-93D9FCD3B614}"/>
            </a:ext>
          </a:extLst>
        </xdr:cNvPr>
        <xdr:cNvSpPr>
          <a:spLocks noChangeArrowheads="1"/>
        </xdr:cNvSpPr>
      </xdr:nvSpPr>
      <xdr:spPr bwMode="auto">
        <a:xfrm>
          <a:off x="1057729" y="2633889"/>
          <a:ext cx="5568042" cy="190954"/>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0" bIns="0" anchor="t" upright="1"/>
        <a:lstStyle/>
        <a:p>
          <a:pPr algn="l" rtl="1">
            <a:defRPr sz="1000"/>
          </a:pPr>
          <a:r>
            <a:rPr lang="es-ES" sz="900" b="1" i="0" strike="noStrike">
              <a:solidFill>
                <a:srgbClr val="000000"/>
              </a:solidFill>
              <a:latin typeface="Tahoma"/>
              <a:cs typeface="Tahoma"/>
            </a:rPr>
            <a:t>CRECIMIENTO Y DESARROLLO INTEGRAL DEL TALENTO HUMANO</a:t>
          </a:r>
        </a:p>
      </xdr:txBody>
    </xdr:sp>
    <xdr:clientData/>
  </xdr:twoCellAnchor>
  <xdr:twoCellAnchor>
    <xdr:from>
      <xdr:col>1</xdr:col>
      <xdr:colOff>876300</xdr:colOff>
      <xdr:row>15</xdr:row>
      <xdr:rowOff>76200</xdr:rowOff>
    </xdr:from>
    <xdr:to>
      <xdr:col>2</xdr:col>
      <xdr:colOff>1654629</xdr:colOff>
      <xdr:row>16</xdr:row>
      <xdr:rowOff>85725</xdr:rowOff>
    </xdr:to>
    <xdr:sp macro="" textlink="">
      <xdr:nvSpPr>
        <xdr:cNvPr id="8" name="AutoShape 15">
          <a:hlinkClick xmlns:r="http://schemas.openxmlformats.org/officeDocument/2006/relationships" r:id="rId5" tooltip="Presione Click para ir a la Página Perspectiva Aprendizaje"/>
          <a:extLst>
            <a:ext uri="{FF2B5EF4-FFF2-40B4-BE49-F238E27FC236}">
              <a16:creationId xmlns:a16="http://schemas.microsoft.com/office/drawing/2014/main" id="{9305159C-4A76-9E42-89FA-EF34EC9667C9}"/>
            </a:ext>
          </a:extLst>
        </xdr:cNvPr>
        <xdr:cNvSpPr>
          <a:spLocks noChangeArrowheads="1"/>
        </xdr:cNvSpPr>
      </xdr:nvSpPr>
      <xdr:spPr bwMode="auto">
        <a:xfrm>
          <a:off x="1057729" y="2862943"/>
          <a:ext cx="5582557" cy="190953"/>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0" bIns="0" anchor="t" upright="1"/>
        <a:lstStyle/>
        <a:p>
          <a:pPr algn="l" rtl="1">
            <a:defRPr sz="1000"/>
          </a:pPr>
          <a:r>
            <a:rPr lang="es-ES" sz="900" b="1" i="0" strike="noStrike">
              <a:solidFill>
                <a:srgbClr val="000000"/>
              </a:solidFill>
              <a:latin typeface="Tahoma"/>
              <a:cs typeface="Tahoma"/>
            </a:rPr>
            <a:t>PRESTACION INTEGRAL DE SERVICIOS DE SALUD </a:t>
          </a:r>
        </a:p>
      </xdr:txBody>
    </xdr:sp>
    <xdr:clientData/>
  </xdr:twoCellAnchor>
  <xdr:twoCellAnchor>
    <xdr:from>
      <xdr:col>1</xdr:col>
      <xdr:colOff>657224</xdr:colOff>
      <xdr:row>11</xdr:row>
      <xdr:rowOff>181427</xdr:rowOff>
    </xdr:from>
    <xdr:to>
      <xdr:col>1</xdr:col>
      <xdr:colOff>674913</xdr:colOff>
      <xdr:row>16</xdr:row>
      <xdr:rowOff>500742</xdr:rowOff>
    </xdr:to>
    <xdr:sp macro="" textlink="">
      <xdr:nvSpPr>
        <xdr:cNvPr id="9" name="Line 16">
          <a:extLst>
            <a:ext uri="{FF2B5EF4-FFF2-40B4-BE49-F238E27FC236}">
              <a16:creationId xmlns:a16="http://schemas.microsoft.com/office/drawing/2014/main" id="{EB27BE0D-AFAF-4C45-84C6-B745156D7BA7}"/>
            </a:ext>
          </a:extLst>
        </xdr:cNvPr>
        <xdr:cNvSpPr>
          <a:spLocks noChangeShapeType="1"/>
        </xdr:cNvSpPr>
      </xdr:nvSpPr>
      <xdr:spPr bwMode="auto">
        <a:xfrm>
          <a:off x="838653" y="2242456"/>
          <a:ext cx="17689" cy="12264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12</xdr:row>
      <xdr:rowOff>0</xdr:rowOff>
    </xdr:from>
    <xdr:to>
      <xdr:col>1</xdr:col>
      <xdr:colOff>819150</xdr:colOff>
      <xdr:row>12</xdr:row>
      <xdr:rowOff>0</xdr:rowOff>
    </xdr:to>
    <xdr:sp macro="" textlink="">
      <xdr:nvSpPr>
        <xdr:cNvPr id="10" name="Line 17">
          <a:extLst>
            <a:ext uri="{FF2B5EF4-FFF2-40B4-BE49-F238E27FC236}">
              <a16:creationId xmlns:a16="http://schemas.microsoft.com/office/drawing/2014/main" id="{C8EF8376-5EE7-8844-B9F3-6FA3085E96DF}"/>
            </a:ext>
          </a:extLst>
        </xdr:cNvPr>
        <xdr:cNvSpPr>
          <a:spLocks noChangeShapeType="1"/>
        </xdr:cNvSpPr>
      </xdr:nvSpPr>
      <xdr:spPr bwMode="auto">
        <a:xfrm>
          <a:off x="835025" y="24384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13</xdr:row>
      <xdr:rowOff>57150</xdr:rowOff>
    </xdr:from>
    <xdr:to>
      <xdr:col>1</xdr:col>
      <xdr:colOff>819150</xdr:colOff>
      <xdr:row>13</xdr:row>
      <xdr:rowOff>57150</xdr:rowOff>
    </xdr:to>
    <xdr:sp macro="" textlink="">
      <xdr:nvSpPr>
        <xdr:cNvPr id="11" name="Line 18">
          <a:extLst>
            <a:ext uri="{FF2B5EF4-FFF2-40B4-BE49-F238E27FC236}">
              <a16:creationId xmlns:a16="http://schemas.microsoft.com/office/drawing/2014/main" id="{FB07B5DA-3186-4E4F-8355-D7E3C909EC91}"/>
            </a:ext>
          </a:extLst>
        </xdr:cNvPr>
        <xdr:cNvSpPr>
          <a:spLocks noChangeShapeType="1"/>
        </xdr:cNvSpPr>
      </xdr:nvSpPr>
      <xdr:spPr bwMode="auto">
        <a:xfrm>
          <a:off x="835025" y="269875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14</xdr:row>
      <xdr:rowOff>104775</xdr:rowOff>
    </xdr:from>
    <xdr:to>
      <xdr:col>1</xdr:col>
      <xdr:colOff>819150</xdr:colOff>
      <xdr:row>14</xdr:row>
      <xdr:rowOff>104775</xdr:rowOff>
    </xdr:to>
    <xdr:sp macro="" textlink="">
      <xdr:nvSpPr>
        <xdr:cNvPr id="12" name="Line 19">
          <a:extLst>
            <a:ext uri="{FF2B5EF4-FFF2-40B4-BE49-F238E27FC236}">
              <a16:creationId xmlns:a16="http://schemas.microsoft.com/office/drawing/2014/main" id="{45A83250-DB56-6245-8193-DB5315835FC9}"/>
            </a:ext>
          </a:extLst>
        </xdr:cNvPr>
        <xdr:cNvSpPr>
          <a:spLocks noChangeShapeType="1"/>
        </xdr:cNvSpPr>
      </xdr:nvSpPr>
      <xdr:spPr bwMode="auto">
        <a:xfrm>
          <a:off x="835025" y="2949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15</xdr:row>
      <xdr:rowOff>152400</xdr:rowOff>
    </xdr:from>
    <xdr:to>
      <xdr:col>1</xdr:col>
      <xdr:colOff>819150</xdr:colOff>
      <xdr:row>15</xdr:row>
      <xdr:rowOff>152400</xdr:rowOff>
    </xdr:to>
    <xdr:sp macro="" textlink="">
      <xdr:nvSpPr>
        <xdr:cNvPr id="13" name="Line 20">
          <a:extLst>
            <a:ext uri="{FF2B5EF4-FFF2-40B4-BE49-F238E27FC236}">
              <a16:creationId xmlns:a16="http://schemas.microsoft.com/office/drawing/2014/main" id="{D54564AF-7077-D242-82EF-10091F313DAD}"/>
            </a:ext>
          </a:extLst>
        </xdr:cNvPr>
        <xdr:cNvSpPr>
          <a:spLocks noChangeShapeType="1"/>
        </xdr:cNvSpPr>
      </xdr:nvSpPr>
      <xdr:spPr bwMode="auto">
        <a:xfrm>
          <a:off x="835025" y="32004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159657</xdr:colOff>
      <xdr:row>11</xdr:row>
      <xdr:rowOff>57150</xdr:rowOff>
    </xdr:from>
    <xdr:to>
      <xdr:col>1</xdr:col>
      <xdr:colOff>590550</xdr:colOff>
      <xdr:row>16</xdr:row>
      <xdr:rowOff>508000</xdr:rowOff>
    </xdr:to>
    <xdr:sp macro="" textlink="">
      <xdr:nvSpPr>
        <xdr:cNvPr id="14" name="Rectangle 21">
          <a:hlinkClick xmlns:r="http://schemas.openxmlformats.org/officeDocument/2006/relationships" r:id="rId6"/>
          <a:extLst>
            <a:ext uri="{FF2B5EF4-FFF2-40B4-BE49-F238E27FC236}">
              <a16:creationId xmlns:a16="http://schemas.microsoft.com/office/drawing/2014/main" id="{29BD2F3B-2CA1-0540-97FB-0B2D04DA3E02}"/>
            </a:ext>
          </a:extLst>
        </xdr:cNvPr>
        <xdr:cNvSpPr>
          <a:spLocks noChangeArrowheads="1"/>
        </xdr:cNvSpPr>
      </xdr:nvSpPr>
      <xdr:spPr bwMode="auto">
        <a:xfrm>
          <a:off x="341086" y="2118179"/>
          <a:ext cx="430893" cy="1357992"/>
        </a:xfrm>
        <a:prstGeom prst="rect">
          <a:avLst/>
        </a:prstGeom>
        <a:solidFill>
          <a:srgbClr val="339966"/>
        </a:solidFill>
        <a:ln w="9525">
          <a:solidFill>
            <a:srgbClr val="FFFFFF"/>
          </a:solidFill>
          <a:miter lim="800000"/>
          <a:headEnd/>
          <a:tailEnd/>
        </a:ln>
        <a:effectLst>
          <a:prstShdw prst="shdw17" dist="17961" dir="2700000">
            <a:srgbClr val="FFFFFF">
              <a:gamma/>
              <a:shade val="60000"/>
              <a:invGamma/>
            </a:srgbClr>
          </a:prstShdw>
        </a:effectLst>
      </xdr:spPr>
      <xdr:txBody>
        <a:bodyPr vertOverflow="clip" vert="vert270" wrap="square" lIns="27432" tIns="22860" rIns="27432" bIns="22860" anchor="ctr" upright="1"/>
        <a:lstStyle/>
        <a:p>
          <a:pPr algn="ctr" rtl="1">
            <a:defRPr sz="1000"/>
          </a:pPr>
          <a:r>
            <a:rPr lang="es-ES" sz="1000" b="0" i="0" strike="noStrike">
              <a:solidFill>
                <a:srgbClr val="FFFFFF"/>
              </a:solidFill>
              <a:latin typeface="Arial"/>
              <a:cs typeface="Arial"/>
            </a:rPr>
            <a:t>POA</a:t>
          </a:r>
        </a:p>
      </xdr:txBody>
    </xdr:sp>
    <xdr:clientData/>
  </xdr:twoCellAnchor>
  <xdr:twoCellAnchor>
    <xdr:from>
      <xdr:col>6</xdr:col>
      <xdr:colOff>819150</xdr:colOff>
      <xdr:row>1</xdr:row>
      <xdr:rowOff>142875</xdr:rowOff>
    </xdr:from>
    <xdr:to>
      <xdr:col>11</xdr:col>
      <xdr:colOff>47625</xdr:colOff>
      <xdr:row>8</xdr:row>
      <xdr:rowOff>76200</xdr:rowOff>
    </xdr:to>
    <xdr:sp macro="" textlink="">
      <xdr:nvSpPr>
        <xdr:cNvPr id="15" name="Rectangle 28">
          <a:extLst>
            <a:ext uri="{FF2B5EF4-FFF2-40B4-BE49-F238E27FC236}">
              <a16:creationId xmlns:a16="http://schemas.microsoft.com/office/drawing/2014/main" id="{B6A5CE31-71A9-A34B-BE9A-D6DCBCC1F864}"/>
            </a:ext>
          </a:extLst>
        </xdr:cNvPr>
        <xdr:cNvSpPr>
          <a:spLocks noChangeArrowheads="1"/>
        </xdr:cNvSpPr>
      </xdr:nvSpPr>
      <xdr:spPr bwMode="auto">
        <a:xfrm>
          <a:off x="3397250" y="346075"/>
          <a:ext cx="4079875" cy="1355725"/>
        </a:xfrm>
        <a:prstGeom prst="rect">
          <a:avLst/>
        </a:prstGeom>
        <a:noFill/>
        <a:ln w="9525">
          <a:solidFill>
            <a:srgbClr val="4F81BD"/>
          </a:solidFill>
          <a:miter lim="800000"/>
          <a:headEnd/>
          <a:tailEnd/>
        </a:ln>
        <a:effectLst>
          <a:outerShdw dist="107763" dir="13500000" sx="125000" sy="125000" algn="b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11</xdr:row>
      <xdr:rowOff>9525</xdr:rowOff>
    </xdr:from>
    <xdr:to>
      <xdr:col>10</xdr:col>
      <xdr:colOff>857250</xdr:colOff>
      <xdr:row>17</xdr:row>
      <xdr:rowOff>152400</xdr:rowOff>
    </xdr:to>
    <xdr:sp macro="" textlink="">
      <xdr:nvSpPr>
        <xdr:cNvPr id="16" name="Rectangle 29">
          <a:extLst>
            <a:ext uri="{FF2B5EF4-FFF2-40B4-BE49-F238E27FC236}">
              <a16:creationId xmlns:a16="http://schemas.microsoft.com/office/drawing/2014/main" id="{D0C203AE-6F26-8A48-8675-D8FF5916A103}"/>
            </a:ext>
          </a:extLst>
        </xdr:cNvPr>
        <xdr:cNvSpPr>
          <a:spLocks noChangeArrowheads="1"/>
        </xdr:cNvSpPr>
      </xdr:nvSpPr>
      <xdr:spPr bwMode="auto">
        <a:xfrm rot="10800000">
          <a:off x="3495675" y="2244725"/>
          <a:ext cx="3698875" cy="1362075"/>
        </a:xfrm>
        <a:prstGeom prst="rect">
          <a:avLst/>
        </a:prstGeom>
        <a:noFill/>
        <a:ln w="9525">
          <a:solidFill>
            <a:srgbClr val="4F81BD"/>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887186</xdr:colOff>
      <xdr:row>16</xdr:row>
      <xdr:rowOff>147865</xdr:rowOff>
    </xdr:from>
    <xdr:to>
      <xdr:col>2</xdr:col>
      <xdr:colOff>1647372</xdr:colOff>
      <xdr:row>16</xdr:row>
      <xdr:rowOff>338818</xdr:rowOff>
    </xdr:to>
    <xdr:sp macro="" textlink="">
      <xdr:nvSpPr>
        <xdr:cNvPr id="19" name="AutoShape 15">
          <a:hlinkClick xmlns:r="http://schemas.openxmlformats.org/officeDocument/2006/relationships" r:id="rId7" tooltip="Presione Click para ir a la Página Perspectiva Aprendizaje"/>
          <a:extLst>
            <a:ext uri="{FF2B5EF4-FFF2-40B4-BE49-F238E27FC236}">
              <a16:creationId xmlns:a16="http://schemas.microsoft.com/office/drawing/2014/main" id="{73B83816-6FA7-A743-AE45-51CABC84A0F0}"/>
            </a:ext>
          </a:extLst>
        </xdr:cNvPr>
        <xdr:cNvSpPr>
          <a:spLocks noChangeArrowheads="1"/>
        </xdr:cNvSpPr>
      </xdr:nvSpPr>
      <xdr:spPr bwMode="auto">
        <a:xfrm>
          <a:off x="1068615" y="3116036"/>
          <a:ext cx="5564414" cy="190953"/>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0" bIns="0" anchor="t" upright="1"/>
        <a:lstStyle/>
        <a:p>
          <a:pPr algn="l" rtl="1">
            <a:defRPr sz="1000"/>
          </a:pPr>
          <a:r>
            <a:rPr lang="es-ES" sz="900" b="1" i="0" strike="noStrike">
              <a:solidFill>
                <a:srgbClr val="000000"/>
              </a:solidFill>
              <a:latin typeface="Tahoma"/>
              <a:cs typeface="Tahoma"/>
            </a:rPr>
            <a:t>GESTIÓN DE PROCESOS TECNOLOGIA E INFRAESTRUCTURA </a:t>
          </a:r>
        </a:p>
      </xdr:txBody>
    </xdr:sp>
    <xdr:clientData/>
  </xdr:twoCellAnchor>
  <xdr:twoCellAnchor>
    <xdr:from>
      <xdr:col>1</xdr:col>
      <xdr:colOff>676728</xdr:colOff>
      <xdr:row>16</xdr:row>
      <xdr:rowOff>242207</xdr:rowOff>
    </xdr:from>
    <xdr:to>
      <xdr:col>1</xdr:col>
      <xdr:colOff>838653</xdr:colOff>
      <xdr:row>16</xdr:row>
      <xdr:rowOff>242207</xdr:rowOff>
    </xdr:to>
    <xdr:sp macro="" textlink="">
      <xdr:nvSpPr>
        <xdr:cNvPr id="20" name="Line 20">
          <a:extLst>
            <a:ext uri="{FF2B5EF4-FFF2-40B4-BE49-F238E27FC236}">
              <a16:creationId xmlns:a16="http://schemas.microsoft.com/office/drawing/2014/main" id="{C25D2958-1B1A-3649-A29C-83C4EC449D0B}"/>
            </a:ext>
          </a:extLst>
        </xdr:cNvPr>
        <xdr:cNvSpPr>
          <a:spLocks noChangeShapeType="1"/>
        </xdr:cNvSpPr>
      </xdr:nvSpPr>
      <xdr:spPr bwMode="auto">
        <a:xfrm>
          <a:off x="858157" y="3210378"/>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1371145</xdr:colOff>
      <xdr:row>20</xdr:row>
      <xdr:rowOff>36286</xdr:rowOff>
    </xdr:from>
    <xdr:to>
      <xdr:col>3</xdr:col>
      <xdr:colOff>544285</xdr:colOff>
      <xdr:row>26</xdr:row>
      <xdr:rowOff>116114</xdr:rowOff>
    </xdr:to>
    <xdr:sp macro="" textlink="">
      <xdr:nvSpPr>
        <xdr:cNvPr id="24" name="Rectangle 10">
          <a:extLst>
            <a:ext uri="{FF2B5EF4-FFF2-40B4-BE49-F238E27FC236}">
              <a16:creationId xmlns:a16="http://schemas.microsoft.com/office/drawing/2014/main" id="{11E2F6C4-ECCE-4247-8E3D-187C5685C876}"/>
            </a:ext>
          </a:extLst>
        </xdr:cNvPr>
        <xdr:cNvSpPr>
          <a:spLocks noChangeArrowheads="1"/>
        </xdr:cNvSpPr>
      </xdr:nvSpPr>
      <xdr:spPr bwMode="auto">
        <a:xfrm>
          <a:off x="1552574" y="4107543"/>
          <a:ext cx="5682797" cy="1168400"/>
        </a:xfrm>
        <a:prstGeom prst="rect">
          <a:avLst/>
        </a:prstGeom>
        <a:solidFill>
          <a:schemeClr val="accent1">
            <a:lumMod val="60000"/>
            <a:lumOff val="40000"/>
          </a:schemeClr>
        </a:solidFill>
        <a:ln>
          <a:noFill/>
        </a:ln>
        <a:effectLst>
          <a:prstShdw prst="shdw17" dist="17961" dir="2700000">
            <a:srgbClr val="99995C"/>
          </a:prstShdw>
        </a:effectLst>
      </xdr:spPr>
    </xdr:sp>
    <xdr:clientData/>
  </xdr:twoCellAnchor>
  <xdr:twoCellAnchor>
    <xdr:from>
      <xdr:col>1</xdr:col>
      <xdr:colOff>1616529</xdr:colOff>
      <xdr:row>20</xdr:row>
      <xdr:rowOff>118835</xdr:rowOff>
    </xdr:from>
    <xdr:to>
      <xdr:col>2</xdr:col>
      <xdr:colOff>1530804</xdr:colOff>
      <xdr:row>21</xdr:row>
      <xdr:rowOff>127453</xdr:rowOff>
    </xdr:to>
    <xdr:sp macro="" textlink="">
      <xdr:nvSpPr>
        <xdr:cNvPr id="22" name="AutoShape 1">
          <a:hlinkClick xmlns:r="http://schemas.openxmlformats.org/officeDocument/2006/relationships" r:id="rId8" tooltip="Contiene el Indice de la Informacion de la Compañia"/>
          <a:extLst>
            <a:ext uri="{FF2B5EF4-FFF2-40B4-BE49-F238E27FC236}">
              <a16:creationId xmlns:a16="http://schemas.microsoft.com/office/drawing/2014/main" id="{547FABF3-B46A-844C-827E-F7A229509779}"/>
            </a:ext>
          </a:extLst>
        </xdr:cNvPr>
        <xdr:cNvSpPr>
          <a:spLocks noChangeArrowheads="1"/>
        </xdr:cNvSpPr>
      </xdr:nvSpPr>
      <xdr:spPr bwMode="auto">
        <a:xfrm>
          <a:off x="1797958" y="4190092"/>
          <a:ext cx="4718503" cy="190047"/>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27432" bIns="0" anchor="t" upright="1"/>
        <a:lstStyle/>
        <a:p>
          <a:pPr algn="ctr" rtl="1">
            <a:defRPr sz="1000"/>
          </a:pPr>
          <a:r>
            <a:rPr lang="es-ES" sz="900" b="1" i="0" strike="noStrike">
              <a:solidFill>
                <a:srgbClr val="000000"/>
              </a:solidFill>
              <a:latin typeface="Tahoma"/>
              <a:cs typeface="Tahoma"/>
            </a:rPr>
            <a:t>GRÁFICO MEJORA EN LA CALIDAD DE LOS</a:t>
          </a:r>
          <a:r>
            <a:rPr lang="es-ES" sz="900" b="1" i="0" strike="noStrike" baseline="0">
              <a:solidFill>
                <a:srgbClr val="000000"/>
              </a:solidFill>
              <a:latin typeface="Tahoma"/>
              <a:cs typeface="Tahoma"/>
            </a:rPr>
            <a:t> SERVICIOS</a:t>
          </a:r>
          <a:endParaRPr lang="es-ES" sz="900" b="1" i="0" strike="noStrike">
            <a:solidFill>
              <a:srgbClr val="000000"/>
            </a:solidFill>
            <a:latin typeface="Tahoma"/>
            <a:cs typeface="Tahoma"/>
          </a:endParaRPr>
        </a:p>
      </xdr:txBody>
    </xdr:sp>
    <xdr:clientData/>
  </xdr:twoCellAnchor>
  <xdr:twoCellAnchor>
    <xdr:from>
      <xdr:col>1</xdr:col>
      <xdr:colOff>1623785</xdr:colOff>
      <xdr:row>22</xdr:row>
      <xdr:rowOff>24494</xdr:rowOff>
    </xdr:from>
    <xdr:to>
      <xdr:col>2</xdr:col>
      <xdr:colOff>1538060</xdr:colOff>
      <xdr:row>23</xdr:row>
      <xdr:rowOff>33112</xdr:rowOff>
    </xdr:to>
    <xdr:sp macro="" textlink="">
      <xdr:nvSpPr>
        <xdr:cNvPr id="23" name="AutoShape 1">
          <a:hlinkClick xmlns:r="http://schemas.openxmlformats.org/officeDocument/2006/relationships" r:id="rId8" tooltip="Contiene el Indice de la Informacion de la Compañia"/>
          <a:extLst>
            <a:ext uri="{FF2B5EF4-FFF2-40B4-BE49-F238E27FC236}">
              <a16:creationId xmlns:a16="http://schemas.microsoft.com/office/drawing/2014/main" id="{AB9DEF5D-385E-D749-B1E1-B83402FCD320}"/>
            </a:ext>
          </a:extLst>
        </xdr:cNvPr>
        <xdr:cNvSpPr>
          <a:spLocks noChangeArrowheads="1"/>
        </xdr:cNvSpPr>
      </xdr:nvSpPr>
      <xdr:spPr bwMode="auto">
        <a:xfrm>
          <a:off x="1805214" y="4458608"/>
          <a:ext cx="4718503" cy="190047"/>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27432" bIns="0" anchor="t" upright="1"/>
        <a:lstStyle/>
        <a:p>
          <a:pPr algn="ctr" rtl="1">
            <a:defRPr sz="1000"/>
          </a:pPr>
          <a:r>
            <a:rPr lang="es-ES" sz="900" b="1" i="0" strike="noStrike">
              <a:solidFill>
                <a:srgbClr val="000000"/>
              </a:solidFill>
              <a:latin typeface="Tahoma"/>
              <a:cs typeface="Tahoma"/>
            </a:rPr>
            <a:t>GRÁFICO GESTIÓN DE PROCESOS, TENOLOGÍA E INFRAESTRUCTURA</a:t>
          </a:r>
        </a:p>
      </xdr:txBody>
    </xdr:sp>
    <xdr:clientData/>
  </xdr:twoCellAnchor>
  <xdr:twoCellAnchor>
    <xdr:from>
      <xdr:col>1</xdr:col>
      <xdr:colOff>1617889</xdr:colOff>
      <xdr:row>23</xdr:row>
      <xdr:rowOff>137885</xdr:rowOff>
    </xdr:from>
    <xdr:to>
      <xdr:col>2</xdr:col>
      <xdr:colOff>1532164</xdr:colOff>
      <xdr:row>24</xdr:row>
      <xdr:rowOff>146504</xdr:rowOff>
    </xdr:to>
    <xdr:sp macro="" textlink="">
      <xdr:nvSpPr>
        <xdr:cNvPr id="25" name="AutoShape 1">
          <a:hlinkClick xmlns:r="http://schemas.openxmlformats.org/officeDocument/2006/relationships" r:id="rId9" tooltip="Contiene el Indice de la Informacion de la Compañia"/>
          <a:extLst>
            <a:ext uri="{FF2B5EF4-FFF2-40B4-BE49-F238E27FC236}">
              <a16:creationId xmlns:a16="http://schemas.microsoft.com/office/drawing/2014/main" id="{4AE4160B-FA00-BC44-BD70-3A3D2D0109F5}"/>
            </a:ext>
          </a:extLst>
        </xdr:cNvPr>
        <xdr:cNvSpPr>
          <a:spLocks noChangeArrowheads="1"/>
        </xdr:cNvSpPr>
      </xdr:nvSpPr>
      <xdr:spPr bwMode="auto">
        <a:xfrm>
          <a:off x="1799318" y="4753428"/>
          <a:ext cx="4718503" cy="190047"/>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27432" bIns="0" anchor="t" upright="1"/>
        <a:lstStyle/>
        <a:p>
          <a:pPr algn="ctr" rtl="1">
            <a:defRPr sz="1000"/>
          </a:pPr>
          <a:r>
            <a:rPr lang="es-ES" sz="900" b="1" i="0" strike="noStrike">
              <a:solidFill>
                <a:srgbClr val="000000"/>
              </a:solidFill>
              <a:latin typeface="Tahoma"/>
              <a:cs typeface="Tahoma"/>
            </a:rPr>
            <a:t>GRÁFICO USUARIO EXTERNO</a:t>
          </a:r>
        </a:p>
      </xdr:txBody>
    </xdr:sp>
    <xdr:clientData/>
  </xdr:twoCellAnchor>
  <xdr:twoCellAnchor>
    <xdr:from>
      <xdr:col>1</xdr:col>
      <xdr:colOff>1638301</xdr:colOff>
      <xdr:row>25</xdr:row>
      <xdr:rowOff>53520</xdr:rowOff>
    </xdr:from>
    <xdr:to>
      <xdr:col>2</xdr:col>
      <xdr:colOff>1552576</xdr:colOff>
      <xdr:row>26</xdr:row>
      <xdr:rowOff>62138</xdr:rowOff>
    </xdr:to>
    <xdr:sp macro="" textlink="">
      <xdr:nvSpPr>
        <xdr:cNvPr id="26" name="AutoShape 1">
          <a:hlinkClick xmlns:r="http://schemas.openxmlformats.org/officeDocument/2006/relationships" r:id="rId10" tooltip="Contiene el Indice de la Informacion de la Compañia"/>
          <a:extLst>
            <a:ext uri="{FF2B5EF4-FFF2-40B4-BE49-F238E27FC236}">
              <a16:creationId xmlns:a16="http://schemas.microsoft.com/office/drawing/2014/main" id="{67B02A15-D295-DAB8-2B52-668EC3831F11}"/>
            </a:ext>
          </a:extLst>
        </xdr:cNvPr>
        <xdr:cNvSpPr>
          <a:spLocks noChangeArrowheads="1"/>
        </xdr:cNvSpPr>
      </xdr:nvSpPr>
      <xdr:spPr bwMode="auto">
        <a:xfrm>
          <a:off x="1819730" y="5031920"/>
          <a:ext cx="4718503" cy="190047"/>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27432" bIns="0" anchor="t" upright="1"/>
        <a:lstStyle/>
        <a:p>
          <a:pPr algn="ctr" rtl="1">
            <a:defRPr sz="1000"/>
          </a:pPr>
          <a:r>
            <a:rPr lang="es-ES" sz="900" b="1" i="0" strike="noStrike">
              <a:solidFill>
                <a:srgbClr val="000000"/>
              </a:solidFill>
              <a:latin typeface="Tahoma"/>
              <a:cs typeface="Tahoma"/>
            </a:rPr>
            <a:t>GRÁFICO</a:t>
          </a:r>
          <a:r>
            <a:rPr lang="es-ES" sz="900" b="1" i="0" strike="noStrike" baseline="0">
              <a:solidFill>
                <a:srgbClr val="000000"/>
              </a:solidFill>
              <a:latin typeface="Tahoma"/>
              <a:cs typeface="Tahoma"/>
            </a:rPr>
            <a:t> DESARROLLO FINANCIERO</a:t>
          </a:r>
          <a:endParaRPr lang="es-ES" sz="900" b="1" i="0" strike="noStrike">
            <a:solidFill>
              <a:srgbClr val="000000"/>
            </a:solidFill>
            <a:latin typeface="Tahoma"/>
            <a:cs typeface="Tahoma"/>
          </a:endParaRPr>
        </a:p>
      </xdr:txBody>
    </xdr:sp>
    <xdr:clientData/>
  </xdr:twoCellAnchor>
  <xdr:twoCellAnchor>
    <xdr:from>
      <xdr:col>1</xdr:col>
      <xdr:colOff>688975</xdr:colOff>
      <xdr:row>18</xdr:row>
      <xdr:rowOff>29029</xdr:rowOff>
    </xdr:from>
    <xdr:to>
      <xdr:col>3</xdr:col>
      <xdr:colOff>1117600</xdr:colOff>
      <xdr:row>19</xdr:row>
      <xdr:rowOff>224972</xdr:rowOff>
    </xdr:to>
    <xdr:sp macro="" textlink="">
      <xdr:nvSpPr>
        <xdr:cNvPr id="30" name="Rectangle 10">
          <a:extLst>
            <a:ext uri="{FF2B5EF4-FFF2-40B4-BE49-F238E27FC236}">
              <a16:creationId xmlns:a16="http://schemas.microsoft.com/office/drawing/2014/main" id="{952C4645-A1C5-7542-AA31-46006C48740B}"/>
            </a:ext>
          </a:extLst>
        </xdr:cNvPr>
        <xdr:cNvSpPr>
          <a:spLocks noChangeArrowheads="1"/>
        </xdr:cNvSpPr>
      </xdr:nvSpPr>
      <xdr:spPr bwMode="auto">
        <a:xfrm>
          <a:off x="870404" y="3686629"/>
          <a:ext cx="6938282" cy="377372"/>
        </a:xfrm>
        <a:prstGeom prst="rect">
          <a:avLst/>
        </a:prstGeom>
        <a:solidFill>
          <a:schemeClr val="accent5">
            <a:lumMod val="20000"/>
            <a:lumOff val="80000"/>
          </a:schemeClr>
        </a:solidFill>
        <a:ln>
          <a:noFill/>
        </a:ln>
        <a:effectLst>
          <a:prstShdw prst="shdw17" dist="17961" dir="2700000">
            <a:srgbClr val="99995C"/>
          </a:prstShdw>
        </a:effectLst>
      </xdr:spPr>
    </xdr:sp>
    <xdr:clientData/>
  </xdr:twoCellAnchor>
  <xdr:twoCellAnchor>
    <xdr:from>
      <xdr:col>1</xdr:col>
      <xdr:colOff>870404</xdr:colOff>
      <xdr:row>16</xdr:row>
      <xdr:rowOff>428171</xdr:rowOff>
    </xdr:from>
    <xdr:to>
      <xdr:col>2</xdr:col>
      <xdr:colOff>1630590</xdr:colOff>
      <xdr:row>17</xdr:row>
      <xdr:rowOff>111124</xdr:rowOff>
    </xdr:to>
    <xdr:sp macro="" textlink="">
      <xdr:nvSpPr>
        <xdr:cNvPr id="27" name="AutoShape 15">
          <a:hlinkClick xmlns:r="http://schemas.openxmlformats.org/officeDocument/2006/relationships" r:id="rId7" tooltip="Presione Click para ir a la Página Perspectiva Aprendizaje"/>
          <a:extLst>
            <a:ext uri="{FF2B5EF4-FFF2-40B4-BE49-F238E27FC236}">
              <a16:creationId xmlns:a16="http://schemas.microsoft.com/office/drawing/2014/main" id="{93E4BA91-E491-9F4C-8138-1A534F064B41}"/>
            </a:ext>
          </a:extLst>
        </xdr:cNvPr>
        <xdr:cNvSpPr>
          <a:spLocks noChangeArrowheads="1"/>
        </xdr:cNvSpPr>
      </xdr:nvSpPr>
      <xdr:spPr bwMode="auto">
        <a:xfrm>
          <a:off x="1051833" y="3396342"/>
          <a:ext cx="5564414" cy="190953"/>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0" bIns="0" anchor="t" upright="1"/>
        <a:lstStyle/>
        <a:p>
          <a:pPr algn="l" rtl="1">
            <a:defRPr sz="1000"/>
          </a:pPr>
          <a:r>
            <a:rPr lang="es-ES" sz="900" b="1" i="0" strike="noStrike">
              <a:solidFill>
                <a:srgbClr val="000000"/>
              </a:solidFill>
              <a:latin typeface="Tahoma"/>
              <a:cs typeface="Tahoma"/>
            </a:rPr>
            <a:t>USUARIO EXTERNO</a:t>
          </a:r>
        </a:p>
      </xdr:txBody>
    </xdr:sp>
    <xdr:clientData/>
  </xdr:twoCellAnchor>
  <xdr:twoCellAnchor>
    <xdr:from>
      <xdr:col>1</xdr:col>
      <xdr:colOff>680357</xdr:colOff>
      <xdr:row>17</xdr:row>
      <xdr:rowOff>9979</xdr:rowOff>
    </xdr:from>
    <xdr:to>
      <xdr:col>1</xdr:col>
      <xdr:colOff>842282</xdr:colOff>
      <xdr:row>17</xdr:row>
      <xdr:rowOff>9979</xdr:rowOff>
    </xdr:to>
    <xdr:sp macro="" textlink="">
      <xdr:nvSpPr>
        <xdr:cNvPr id="28" name="Line 20">
          <a:extLst>
            <a:ext uri="{FF2B5EF4-FFF2-40B4-BE49-F238E27FC236}">
              <a16:creationId xmlns:a16="http://schemas.microsoft.com/office/drawing/2014/main" id="{AB5FF8A3-D481-8C48-95EC-94F2A1259805}"/>
            </a:ext>
          </a:extLst>
        </xdr:cNvPr>
        <xdr:cNvSpPr>
          <a:spLocks noChangeShapeType="1"/>
        </xdr:cNvSpPr>
      </xdr:nvSpPr>
      <xdr:spPr bwMode="auto">
        <a:xfrm>
          <a:off x="861786" y="348615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1959882</xdr:colOff>
      <xdr:row>18</xdr:row>
      <xdr:rowOff>143782</xdr:rowOff>
    </xdr:from>
    <xdr:to>
      <xdr:col>3</xdr:col>
      <xdr:colOff>168728</xdr:colOff>
      <xdr:row>19</xdr:row>
      <xdr:rowOff>152400</xdr:rowOff>
    </xdr:to>
    <xdr:sp macro="" textlink="">
      <xdr:nvSpPr>
        <xdr:cNvPr id="18" name="AutoShape 1">
          <a:hlinkClick xmlns:r="http://schemas.openxmlformats.org/officeDocument/2006/relationships" r:id="rId11" tooltip="Contiene el Indice de la Informacion de la Compañia"/>
          <a:extLst>
            <a:ext uri="{FF2B5EF4-FFF2-40B4-BE49-F238E27FC236}">
              <a16:creationId xmlns:a16="http://schemas.microsoft.com/office/drawing/2014/main" id="{FF456984-AD35-6B4D-84EC-C032F3930AC3}"/>
            </a:ext>
          </a:extLst>
        </xdr:cNvPr>
        <xdr:cNvSpPr>
          <a:spLocks noChangeArrowheads="1"/>
        </xdr:cNvSpPr>
      </xdr:nvSpPr>
      <xdr:spPr bwMode="auto">
        <a:xfrm>
          <a:off x="2141311" y="3801382"/>
          <a:ext cx="4718503" cy="190047"/>
        </a:xfrm>
        <a:prstGeom prst="roundRect">
          <a:avLst>
            <a:gd name="adj" fmla="val 0"/>
          </a:avLst>
        </a:prstGeom>
        <a:solidFill>
          <a:srgbClr val="C0C0C0"/>
        </a:solidFill>
        <a:ln w="3175">
          <a:noFill/>
          <a:round/>
          <a:headEnd/>
          <a:tailEnd/>
        </a:ln>
        <a:effectLst>
          <a:prstShdw prst="shdw17" dist="17961" dir="2700000">
            <a:srgbClr val="C0C0C0">
              <a:gamma/>
              <a:shade val="60000"/>
              <a:invGamma/>
            </a:srgbClr>
          </a:prstShdw>
        </a:effectLst>
      </xdr:spPr>
      <xdr:txBody>
        <a:bodyPr vertOverflow="clip" wrap="square" lIns="27432" tIns="18288" rIns="27432" bIns="0" anchor="t" upright="1"/>
        <a:lstStyle/>
        <a:p>
          <a:pPr algn="ctr" rtl="1">
            <a:defRPr sz="1000"/>
          </a:pPr>
          <a:r>
            <a:rPr lang="es-ES" sz="900" b="1" i="0" strike="noStrike">
              <a:solidFill>
                <a:srgbClr val="000000"/>
              </a:solidFill>
              <a:latin typeface="Tahoma"/>
              <a:cs typeface="Tahoma"/>
            </a:rPr>
            <a:t>Resultados generales</a:t>
          </a:r>
        </a:p>
      </xdr:txBody>
    </xdr:sp>
    <xdr:clientData/>
  </xdr:twoCellAnchor>
  <xdr:twoCellAnchor editAs="oneCell">
    <xdr:from>
      <xdr:col>3</xdr:col>
      <xdr:colOff>631372</xdr:colOff>
      <xdr:row>0</xdr:row>
      <xdr:rowOff>166915</xdr:rowOff>
    </xdr:from>
    <xdr:to>
      <xdr:col>5</xdr:col>
      <xdr:colOff>227179</xdr:colOff>
      <xdr:row>6</xdr:row>
      <xdr:rowOff>56673</xdr:rowOff>
    </xdr:to>
    <xdr:pic>
      <xdr:nvPicPr>
        <xdr:cNvPr id="31" name="image1.jpeg">
          <a:extLst>
            <a:ext uri="{FF2B5EF4-FFF2-40B4-BE49-F238E27FC236}">
              <a16:creationId xmlns:a16="http://schemas.microsoft.com/office/drawing/2014/main" id="{579D1DE3-446E-6548-B722-BB29C1BD55AA}"/>
            </a:ext>
          </a:extLst>
        </xdr:cNvPr>
        <xdr:cNvPicPr/>
      </xdr:nvPicPr>
      <xdr:blipFill>
        <a:blip xmlns:r="http://schemas.openxmlformats.org/officeDocument/2006/relationships" r:embed="rId12" cstate="print"/>
        <a:stretch>
          <a:fillRect/>
        </a:stretch>
      </xdr:blipFill>
      <xdr:spPr>
        <a:xfrm>
          <a:off x="7322458" y="166915"/>
          <a:ext cx="1584264" cy="11379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0</xdr:colOff>
      <xdr:row>13</xdr:row>
      <xdr:rowOff>0</xdr:rowOff>
    </xdr:to>
    <xdr:sp macro="" textlink="">
      <xdr:nvSpPr>
        <xdr:cNvPr id="2" name="AutoShape 23">
          <a:extLst>
            <a:ext uri="{FF2B5EF4-FFF2-40B4-BE49-F238E27FC236}">
              <a16:creationId xmlns:a16="http://schemas.microsoft.com/office/drawing/2014/main" id="{1353FABD-8DCB-2046-87DB-48C02F9EB789}"/>
            </a:ext>
          </a:extLst>
        </xdr:cNvPr>
        <xdr:cNvSpPr>
          <a:spLocks noChangeArrowheads="1"/>
        </xdr:cNvSpPr>
      </xdr:nvSpPr>
      <xdr:spPr bwMode="auto">
        <a:xfrm>
          <a:off x="1320800" y="1422400"/>
          <a:ext cx="14528800" cy="121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839492</xdr:colOff>
      <xdr:row>2</xdr:row>
      <xdr:rowOff>10764</xdr:rowOff>
    </xdr:from>
    <xdr:to>
      <xdr:col>3</xdr:col>
      <xdr:colOff>484322</xdr:colOff>
      <xdr:row>5</xdr:row>
      <xdr:rowOff>10764</xdr:rowOff>
    </xdr:to>
    <xdr:sp macro="" textlink="">
      <xdr:nvSpPr>
        <xdr:cNvPr id="5" name="AutoShape 116">
          <a:hlinkClick xmlns:r="http://schemas.openxmlformats.org/officeDocument/2006/relationships" r:id="rId1" tooltip="Presione Click para ir a la Página Principal"/>
          <a:extLst>
            <a:ext uri="{FF2B5EF4-FFF2-40B4-BE49-F238E27FC236}">
              <a16:creationId xmlns:a16="http://schemas.microsoft.com/office/drawing/2014/main" id="{7C5C9BD4-C14D-7F43-896A-75F162DA725B}"/>
            </a:ext>
          </a:extLst>
        </xdr:cNvPr>
        <xdr:cNvSpPr>
          <a:spLocks noChangeArrowheads="1"/>
        </xdr:cNvSpPr>
      </xdr:nvSpPr>
      <xdr:spPr bwMode="auto">
        <a:xfrm>
          <a:off x="3347204" y="861018"/>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twoCellAnchor editAs="oneCell">
    <xdr:from>
      <xdr:col>1</xdr:col>
      <xdr:colOff>0</xdr:colOff>
      <xdr:row>1</xdr:row>
      <xdr:rowOff>0</xdr:rowOff>
    </xdr:from>
    <xdr:to>
      <xdr:col>1</xdr:col>
      <xdr:colOff>1584264</xdr:colOff>
      <xdr:row>5</xdr:row>
      <xdr:rowOff>190869</xdr:rowOff>
    </xdr:to>
    <xdr:pic>
      <xdr:nvPicPr>
        <xdr:cNvPr id="6" name="image1.jpeg">
          <a:extLst>
            <a:ext uri="{FF2B5EF4-FFF2-40B4-BE49-F238E27FC236}">
              <a16:creationId xmlns:a16="http://schemas.microsoft.com/office/drawing/2014/main" id="{7F2C0F0D-8E6A-7F4A-9994-4D6EB12613DA}"/>
            </a:ext>
          </a:extLst>
        </xdr:cNvPr>
        <xdr:cNvPicPr/>
      </xdr:nvPicPr>
      <xdr:blipFill>
        <a:blip xmlns:r="http://schemas.openxmlformats.org/officeDocument/2006/relationships" r:embed="rId2" cstate="print"/>
        <a:stretch>
          <a:fillRect/>
        </a:stretch>
      </xdr:blipFill>
      <xdr:spPr>
        <a:xfrm>
          <a:off x="333644" y="613475"/>
          <a:ext cx="1584264" cy="11379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653676</xdr:colOff>
      <xdr:row>0</xdr:row>
      <xdr:rowOff>84044</xdr:rowOff>
    </xdr:from>
    <xdr:to>
      <xdr:col>1</xdr:col>
      <xdr:colOff>202205</xdr:colOff>
      <xdr:row>6</xdr:row>
      <xdr:rowOff>157472</xdr:rowOff>
    </xdr:to>
    <xdr:pic>
      <xdr:nvPicPr>
        <xdr:cNvPr id="3" name="image1.jpeg">
          <a:extLst>
            <a:ext uri="{FF2B5EF4-FFF2-40B4-BE49-F238E27FC236}">
              <a16:creationId xmlns:a16="http://schemas.microsoft.com/office/drawing/2014/main" id="{F7AFC312-97E5-3444-BC11-6E31A1779FC9}"/>
            </a:ext>
          </a:extLst>
        </xdr:cNvPr>
        <xdr:cNvPicPr/>
      </xdr:nvPicPr>
      <xdr:blipFill>
        <a:blip xmlns:r="http://schemas.openxmlformats.org/officeDocument/2006/relationships" r:embed="rId1" cstate="print"/>
        <a:stretch>
          <a:fillRect/>
        </a:stretch>
      </xdr:blipFill>
      <xdr:spPr>
        <a:xfrm>
          <a:off x="653676" y="84044"/>
          <a:ext cx="1584264" cy="1137987"/>
        </a:xfrm>
        <a:prstGeom prst="rect">
          <a:avLst/>
        </a:prstGeom>
      </xdr:spPr>
    </xdr:pic>
    <xdr:clientData/>
  </xdr:twoCellAnchor>
  <xdr:twoCellAnchor>
    <xdr:from>
      <xdr:col>1</xdr:col>
      <xdr:colOff>1736912</xdr:colOff>
      <xdr:row>1</xdr:row>
      <xdr:rowOff>56030</xdr:rowOff>
    </xdr:from>
    <xdr:to>
      <xdr:col>4</xdr:col>
      <xdr:colOff>1053163</xdr:colOff>
      <xdr:row>5</xdr:row>
      <xdr:rowOff>94016</xdr:rowOff>
    </xdr:to>
    <xdr:sp macro="" textlink="">
      <xdr:nvSpPr>
        <xdr:cNvPr id="4" name="AutoShape 116">
          <a:hlinkClick xmlns:r="http://schemas.openxmlformats.org/officeDocument/2006/relationships" r:id="rId2" tooltip="Presione Click para ir a la Página Principal"/>
          <a:extLst>
            <a:ext uri="{FF2B5EF4-FFF2-40B4-BE49-F238E27FC236}">
              <a16:creationId xmlns:a16="http://schemas.microsoft.com/office/drawing/2014/main" id="{B864C03A-DEBD-7571-D7C5-C6D33188416C}"/>
            </a:ext>
          </a:extLst>
        </xdr:cNvPr>
        <xdr:cNvSpPr>
          <a:spLocks noChangeArrowheads="1"/>
        </xdr:cNvSpPr>
      </xdr:nvSpPr>
      <xdr:spPr bwMode="auto">
        <a:xfrm>
          <a:off x="3772647" y="270809"/>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0</xdr:colOff>
      <xdr:row>15</xdr:row>
      <xdr:rowOff>0</xdr:rowOff>
    </xdr:to>
    <xdr:sp macro="" textlink="">
      <xdr:nvSpPr>
        <xdr:cNvPr id="2" name="AutoShape 23">
          <a:extLst>
            <a:ext uri="{FF2B5EF4-FFF2-40B4-BE49-F238E27FC236}">
              <a16:creationId xmlns:a16="http://schemas.microsoft.com/office/drawing/2014/main" id="{F4B474FB-5FA3-0849-ADC9-201986888113}"/>
            </a:ext>
          </a:extLst>
        </xdr:cNvPr>
        <xdr:cNvSpPr>
          <a:spLocks noChangeArrowheads="1"/>
        </xdr:cNvSpPr>
      </xdr:nvSpPr>
      <xdr:spPr bwMode="auto">
        <a:xfrm>
          <a:off x="1320800" y="1422400"/>
          <a:ext cx="15849600" cy="1625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965200</xdr:colOff>
      <xdr:row>1</xdr:row>
      <xdr:rowOff>63500</xdr:rowOff>
    </xdr:from>
    <xdr:to>
      <xdr:col>5</xdr:col>
      <xdr:colOff>612398</xdr:colOff>
      <xdr:row>5</xdr:row>
      <xdr:rowOff>113439</xdr:rowOff>
    </xdr:to>
    <xdr:sp macro="" textlink="">
      <xdr:nvSpPr>
        <xdr:cNvPr id="3" name="AutoShape 116">
          <a:hlinkClick xmlns:r="http://schemas.openxmlformats.org/officeDocument/2006/relationships" r:id="rId1" tooltip="Presione Click para ir a la Página Principal"/>
          <a:extLst>
            <a:ext uri="{FF2B5EF4-FFF2-40B4-BE49-F238E27FC236}">
              <a16:creationId xmlns:a16="http://schemas.microsoft.com/office/drawing/2014/main" id="{843B4EDB-6569-FE42-B13C-36CF6EA2CBBB}"/>
            </a:ext>
          </a:extLst>
        </xdr:cNvPr>
        <xdr:cNvSpPr>
          <a:spLocks noChangeArrowheads="1"/>
        </xdr:cNvSpPr>
      </xdr:nvSpPr>
      <xdr:spPr bwMode="auto">
        <a:xfrm>
          <a:off x="3467100" y="279400"/>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twoCellAnchor editAs="oneCell">
    <xdr:from>
      <xdr:col>1</xdr:col>
      <xdr:colOff>342900</xdr:colOff>
      <xdr:row>0</xdr:row>
      <xdr:rowOff>38100</xdr:rowOff>
    </xdr:from>
    <xdr:to>
      <xdr:col>1</xdr:col>
      <xdr:colOff>1927164</xdr:colOff>
      <xdr:row>6</xdr:row>
      <xdr:rowOff>121987</xdr:rowOff>
    </xdr:to>
    <xdr:pic>
      <xdr:nvPicPr>
        <xdr:cNvPr id="4" name="image1.jpeg">
          <a:extLst>
            <a:ext uri="{FF2B5EF4-FFF2-40B4-BE49-F238E27FC236}">
              <a16:creationId xmlns:a16="http://schemas.microsoft.com/office/drawing/2014/main" id="{BF896799-CEC7-BA4D-9B87-00C0C2DFFAA0}"/>
            </a:ext>
          </a:extLst>
        </xdr:cNvPr>
        <xdr:cNvPicPr/>
      </xdr:nvPicPr>
      <xdr:blipFill>
        <a:blip xmlns:r="http://schemas.openxmlformats.org/officeDocument/2006/relationships" r:embed="rId2" cstate="print"/>
        <a:stretch>
          <a:fillRect/>
        </a:stretch>
      </xdr:blipFill>
      <xdr:spPr>
        <a:xfrm>
          <a:off x="673100" y="38100"/>
          <a:ext cx="1584264" cy="11379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375634</xdr:colOff>
      <xdr:row>0</xdr:row>
      <xdr:rowOff>107324</xdr:rowOff>
    </xdr:from>
    <xdr:to>
      <xdr:col>0</xdr:col>
      <xdr:colOff>1959898</xdr:colOff>
      <xdr:row>7</xdr:row>
      <xdr:rowOff>28973</xdr:rowOff>
    </xdr:to>
    <xdr:pic>
      <xdr:nvPicPr>
        <xdr:cNvPr id="3" name="image1.jpeg">
          <a:extLst>
            <a:ext uri="{FF2B5EF4-FFF2-40B4-BE49-F238E27FC236}">
              <a16:creationId xmlns:a16="http://schemas.microsoft.com/office/drawing/2014/main" id="{7D5AE2B2-1F88-3A4D-8DB1-0D55454C91A3}"/>
            </a:ext>
          </a:extLst>
        </xdr:cNvPr>
        <xdr:cNvPicPr/>
      </xdr:nvPicPr>
      <xdr:blipFill>
        <a:blip xmlns:r="http://schemas.openxmlformats.org/officeDocument/2006/relationships" r:embed="rId1" cstate="print"/>
        <a:stretch>
          <a:fillRect/>
        </a:stretch>
      </xdr:blipFill>
      <xdr:spPr>
        <a:xfrm>
          <a:off x="375634" y="107324"/>
          <a:ext cx="1584264" cy="1137987"/>
        </a:xfrm>
        <a:prstGeom prst="rect">
          <a:avLst/>
        </a:prstGeom>
      </xdr:spPr>
    </xdr:pic>
    <xdr:clientData/>
  </xdr:twoCellAnchor>
  <xdr:twoCellAnchor>
    <xdr:from>
      <xdr:col>1</xdr:col>
      <xdr:colOff>2423733</xdr:colOff>
      <xdr:row>1</xdr:row>
      <xdr:rowOff>98380</xdr:rowOff>
    </xdr:from>
    <xdr:to>
      <xdr:col>2</xdr:col>
      <xdr:colOff>1738405</xdr:colOff>
      <xdr:row>5</xdr:row>
      <xdr:rowOff>164775</xdr:rowOff>
    </xdr:to>
    <xdr:sp macro="" textlink="">
      <xdr:nvSpPr>
        <xdr:cNvPr id="4" name="AutoShape 116">
          <a:hlinkClick xmlns:r="http://schemas.openxmlformats.org/officeDocument/2006/relationships" r:id="rId2" tooltip="Presione Click para ir a la Página Principal"/>
          <a:extLst>
            <a:ext uri="{FF2B5EF4-FFF2-40B4-BE49-F238E27FC236}">
              <a16:creationId xmlns:a16="http://schemas.microsoft.com/office/drawing/2014/main" id="{8CB1C260-E6E7-87F9-5656-6F60495B7A01}"/>
            </a:ext>
          </a:extLst>
        </xdr:cNvPr>
        <xdr:cNvSpPr>
          <a:spLocks noChangeArrowheads="1"/>
        </xdr:cNvSpPr>
      </xdr:nvSpPr>
      <xdr:spPr bwMode="auto">
        <a:xfrm>
          <a:off x="4453944" y="313028"/>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930141</xdr:colOff>
      <xdr:row>0</xdr:row>
      <xdr:rowOff>53662</xdr:rowOff>
    </xdr:from>
    <xdr:to>
      <xdr:col>2</xdr:col>
      <xdr:colOff>415753</xdr:colOff>
      <xdr:row>2</xdr:row>
      <xdr:rowOff>381011</xdr:rowOff>
    </xdr:to>
    <xdr:pic>
      <xdr:nvPicPr>
        <xdr:cNvPr id="2" name="image1.jpeg">
          <a:extLst>
            <a:ext uri="{FF2B5EF4-FFF2-40B4-BE49-F238E27FC236}">
              <a16:creationId xmlns:a16="http://schemas.microsoft.com/office/drawing/2014/main" id="{A7F86FEF-E053-4357-846B-5CC3AD1DC2E5}"/>
            </a:ext>
          </a:extLst>
        </xdr:cNvPr>
        <xdr:cNvPicPr/>
      </xdr:nvPicPr>
      <xdr:blipFill>
        <a:blip xmlns:r="http://schemas.openxmlformats.org/officeDocument/2006/relationships" r:embed="rId1" cstate="print"/>
        <a:stretch>
          <a:fillRect/>
        </a:stretch>
      </xdr:blipFill>
      <xdr:spPr>
        <a:xfrm>
          <a:off x="930141" y="53662"/>
          <a:ext cx="1578429" cy="1150166"/>
        </a:xfrm>
        <a:prstGeom prst="rect">
          <a:avLst/>
        </a:prstGeom>
      </xdr:spPr>
    </xdr:pic>
    <xdr:clientData/>
  </xdr:twoCellAnchor>
  <xdr:twoCellAnchor>
    <xdr:from>
      <xdr:col>4</xdr:col>
      <xdr:colOff>603475</xdr:colOff>
      <xdr:row>0</xdr:row>
      <xdr:rowOff>279219</xdr:rowOff>
    </xdr:from>
    <xdr:to>
      <xdr:col>5</xdr:col>
      <xdr:colOff>1008260</xdr:colOff>
      <xdr:row>2</xdr:row>
      <xdr:rowOff>178920</xdr:rowOff>
    </xdr:to>
    <xdr:sp macro="" textlink="">
      <xdr:nvSpPr>
        <xdr:cNvPr id="3" name="AutoShape 116">
          <a:hlinkClick xmlns:r="http://schemas.openxmlformats.org/officeDocument/2006/relationships" r:id="rId2" tooltip="Presione Click para ir a la Página Principal"/>
          <a:extLst>
            <a:ext uri="{FF2B5EF4-FFF2-40B4-BE49-F238E27FC236}">
              <a16:creationId xmlns:a16="http://schemas.microsoft.com/office/drawing/2014/main" id="{22D9605E-51E3-AD46-A8F8-3FBB0DB9CEF1}"/>
            </a:ext>
          </a:extLst>
        </xdr:cNvPr>
        <xdr:cNvSpPr>
          <a:spLocks noChangeArrowheads="1"/>
        </xdr:cNvSpPr>
      </xdr:nvSpPr>
      <xdr:spPr bwMode="auto">
        <a:xfrm>
          <a:off x="10520284" y="279219"/>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15.xml><?xml version="1.0" encoding="utf-8"?>
<xdr:wsDr xmlns:xdr="http://schemas.openxmlformats.org/drawingml/2006/spreadsheetDrawing" xmlns:a="http://schemas.openxmlformats.org/drawingml/2006/main">
  <xdr:absoluteAnchor>
    <xdr:pos x="0" y="0"/>
    <xdr:ext cx="8673171" cy="6288049"/>
    <xdr:graphicFrame macro="">
      <xdr:nvGraphicFramePr>
        <xdr:cNvPr id="2" name="Gráfico 1">
          <a:extLst>
            <a:ext uri="{FF2B5EF4-FFF2-40B4-BE49-F238E27FC236}">
              <a16:creationId xmlns:a16="http://schemas.microsoft.com/office/drawing/2014/main" id="{FAC27E51-A9C9-D4B1-6A1E-D3DAC1B38D1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twoCellAnchor>
    <xdr:from>
      <xdr:col>0</xdr:col>
      <xdr:colOff>552450</xdr:colOff>
      <xdr:row>1</xdr:row>
      <xdr:rowOff>44450</xdr:rowOff>
    </xdr:from>
    <xdr:to>
      <xdr:col>12</xdr:col>
      <xdr:colOff>101600</xdr:colOff>
      <xdr:row>23</xdr:row>
      <xdr:rowOff>63500</xdr:rowOff>
    </xdr:to>
    <xdr:graphicFrame macro="">
      <xdr:nvGraphicFramePr>
        <xdr:cNvPr id="2" name="Gráfico 1">
          <a:extLst>
            <a:ext uri="{FF2B5EF4-FFF2-40B4-BE49-F238E27FC236}">
              <a16:creationId xmlns:a16="http://schemas.microsoft.com/office/drawing/2014/main" id="{083382FA-8825-3341-A5EE-98E8492188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565150</xdr:colOff>
      <xdr:row>24</xdr:row>
      <xdr:rowOff>120650</xdr:rowOff>
    </xdr:from>
    <xdr:to>
      <xdr:col>12</xdr:col>
      <xdr:colOff>101600</xdr:colOff>
      <xdr:row>44</xdr:row>
      <xdr:rowOff>165100</xdr:rowOff>
    </xdr:to>
    <xdr:graphicFrame macro="">
      <xdr:nvGraphicFramePr>
        <xdr:cNvPr id="4" name="Gráfico 3">
          <a:extLst>
            <a:ext uri="{FF2B5EF4-FFF2-40B4-BE49-F238E27FC236}">
              <a16:creationId xmlns:a16="http://schemas.microsoft.com/office/drawing/2014/main" id="{EA9712FE-1A5E-A847-A9FA-DEB3A5AA50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374650</xdr:colOff>
      <xdr:row>1</xdr:row>
      <xdr:rowOff>25400</xdr:rowOff>
    </xdr:from>
    <xdr:to>
      <xdr:col>22</xdr:col>
      <xdr:colOff>25400</xdr:colOff>
      <xdr:row>23</xdr:row>
      <xdr:rowOff>12700</xdr:rowOff>
    </xdr:to>
    <xdr:graphicFrame macro="">
      <xdr:nvGraphicFramePr>
        <xdr:cNvPr id="5" name="Gráfico 4">
          <a:extLst>
            <a:ext uri="{FF2B5EF4-FFF2-40B4-BE49-F238E27FC236}">
              <a16:creationId xmlns:a16="http://schemas.microsoft.com/office/drawing/2014/main" id="{2832CF24-E54B-8141-A575-F1E042975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438150</xdr:colOff>
      <xdr:row>24</xdr:row>
      <xdr:rowOff>107950</xdr:rowOff>
    </xdr:from>
    <xdr:to>
      <xdr:col>22</xdr:col>
      <xdr:colOff>38100</xdr:colOff>
      <xdr:row>44</xdr:row>
      <xdr:rowOff>139700</xdr:rowOff>
    </xdr:to>
    <xdr:graphicFrame macro="">
      <xdr:nvGraphicFramePr>
        <xdr:cNvPr id="6" name="Gráfico 4">
          <a:extLst>
            <a:ext uri="{FF2B5EF4-FFF2-40B4-BE49-F238E27FC236}">
              <a16:creationId xmlns:a16="http://schemas.microsoft.com/office/drawing/2014/main" id="{E88847CC-6887-BF4B-9FDC-EE57ADD792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734786</xdr:colOff>
      <xdr:row>45</xdr:row>
      <xdr:rowOff>108858</xdr:rowOff>
    </xdr:from>
    <xdr:to>
      <xdr:col>4</xdr:col>
      <xdr:colOff>77184</xdr:colOff>
      <xdr:row>49</xdr:row>
      <xdr:rowOff>20911</xdr:rowOff>
    </xdr:to>
    <xdr:sp macro="" textlink="">
      <xdr:nvSpPr>
        <xdr:cNvPr id="3" name="AutoShape 116">
          <a:hlinkClick xmlns:r="http://schemas.openxmlformats.org/officeDocument/2006/relationships" r:id="rId5" tooltip="Presione Click para ir a la Página Principal"/>
          <a:extLst>
            <a:ext uri="{FF2B5EF4-FFF2-40B4-BE49-F238E27FC236}">
              <a16:creationId xmlns:a16="http://schemas.microsoft.com/office/drawing/2014/main" id="{7E2CFE44-3751-314C-82AE-30CAD9A162CD}"/>
            </a:ext>
          </a:extLst>
        </xdr:cNvPr>
        <xdr:cNvSpPr>
          <a:spLocks noChangeArrowheads="1"/>
        </xdr:cNvSpPr>
      </xdr:nvSpPr>
      <xdr:spPr bwMode="auto">
        <a:xfrm>
          <a:off x="1560286" y="9089572"/>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twoCellAnchor editAs="oneCell">
    <xdr:from>
      <xdr:col>4</xdr:col>
      <xdr:colOff>580572</xdr:colOff>
      <xdr:row>45</xdr:row>
      <xdr:rowOff>163287</xdr:rowOff>
    </xdr:from>
    <xdr:to>
      <xdr:col>6</xdr:col>
      <xdr:colOff>513836</xdr:colOff>
      <xdr:row>51</xdr:row>
      <xdr:rowOff>103845</xdr:rowOff>
    </xdr:to>
    <xdr:pic>
      <xdr:nvPicPr>
        <xdr:cNvPr id="7" name="image1.jpeg">
          <a:extLst>
            <a:ext uri="{FF2B5EF4-FFF2-40B4-BE49-F238E27FC236}">
              <a16:creationId xmlns:a16="http://schemas.microsoft.com/office/drawing/2014/main" id="{53F2074A-23C4-4241-8D90-CD443F6E61ED}"/>
            </a:ext>
          </a:extLst>
        </xdr:cNvPr>
        <xdr:cNvPicPr/>
      </xdr:nvPicPr>
      <xdr:blipFill>
        <a:blip xmlns:r="http://schemas.openxmlformats.org/officeDocument/2006/relationships" r:embed="rId6" cstate="print"/>
        <a:stretch>
          <a:fillRect/>
        </a:stretch>
      </xdr:blipFill>
      <xdr:spPr>
        <a:xfrm>
          <a:off x="3882572" y="9144001"/>
          <a:ext cx="1584264" cy="113798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755650</xdr:colOff>
      <xdr:row>1</xdr:row>
      <xdr:rowOff>57150</xdr:rowOff>
    </xdr:from>
    <xdr:to>
      <xdr:col>13</xdr:col>
      <xdr:colOff>203200</xdr:colOff>
      <xdr:row>25</xdr:row>
      <xdr:rowOff>177800</xdr:rowOff>
    </xdr:to>
    <xdr:graphicFrame macro="">
      <xdr:nvGraphicFramePr>
        <xdr:cNvPr id="2" name="Gráfico 5">
          <a:extLst>
            <a:ext uri="{FF2B5EF4-FFF2-40B4-BE49-F238E27FC236}">
              <a16:creationId xmlns:a16="http://schemas.microsoft.com/office/drawing/2014/main" id="{59F91245-07F9-5F45-BF69-4A157D310D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355600</xdr:colOff>
      <xdr:row>1</xdr:row>
      <xdr:rowOff>165100</xdr:rowOff>
    </xdr:from>
    <xdr:to>
      <xdr:col>16</xdr:col>
      <xdr:colOff>523498</xdr:colOff>
      <xdr:row>5</xdr:row>
      <xdr:rowOff>62639</xdr:rowOff>
    </xdr:to>
    <xdr:sp macro="" textlink="">
      <xdr:nvSpPr>
        <xdr:cNvPr id="3" name="AutoShape 116">
          <a:hlinkClick xmlns:r="http://schemas.openxmlformats.org/officeDocument/2006/relationships" r:id="rId2" tooltip="Presione Click para ir a la Página Principal"/>
          <a:extLst>
            <a:ext uri="{FF2B5EF4-FFF2-40B4-BE49-F238E27FC236}">
              <a16:creationId xmlns:a16="http://schemas.microsoft.com/office/drawing/2014/main" id="{8C9B2F60-74D0-A54F-95C7-C5C522D5BDA6}"/>
            </a:ext>
          </a:extLst>
        </xdr:cNvPr>
        <xdr:cNvSpPr>
          <a:spLocks noChangeArrowheads="1"/>
        </xdr:cNvSpPr>
      </xdr:nvSpPr>
      <xdr:spPr bwMode="auto">
        <a:xfrm>
          <a:off x="11912600" y="368300"/>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387350</xdr:colOff>
      <xdr:row>0</xdr:row>
      <xdr:rowOff>196850</xdr:rowOff>
    </xdr:from>
    <xdr:to>
      <xdr:col>9</xdr:col>
      <xdr:colOff>88900</xdr:colOff>
      <xdr:row>18</xdr:row>
      <xdr:rowOff>177800</xdr:rowOff>
    </xdr:to>
    <xdr:graphicFrame macro="">
      <xdr:nvGraphicFramePr>
        <xdr:cNvPr id="2" name="Gráfico 6">
          <a:extLst>
            <a:ext uri="{FF2B5EF4-FFF2-40B4-BE49-F238E27FC236}">
              <a16:creationId xmlns:a16="http://schemas.microsoft.com/office/drawing/2014/main" id="{ED1E8F4F-B35D-AE4F-8705-235E124C0B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425450</xdr:colOff>
      <xdr:row>1</xdr:row>
      <xdr:rowOff>0</xdr:rowOff>
    </xdr:from>
    <xdr:to>
      <xdr:col>19</xdr:col>
      <xdr:colOff>101600</xdr:colOff>
      <xdr:row>18</xdr:row>
      <xdr:rowOff>177800</xdr:rowOff>
    </xdr:to>
    <xdr:graphicFrame macro="">
      <xdr:nvGraphicFramePr>
        <xdr:cNvPr id="3" name="Gráfico 9">
          <a:extLst>
            <a:ext uri="{FF2B5EF4-FFF2-40B4-BE49-F238E27FC236}">
              <a16:creationId xmlns:a16="http://schemas.microsoft.com/office/drawing/2014/main" id="{BEBB11BE-1995-0C46-929E-88F402FD65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450850</xdr:colOff>
      <xdr:row>20</xdr:row>
      <xdr:rowOff>31750</xdr:rowOff>
    </xdr:from>
    <xdr:to>
      <xdr:col>9</xdr:col>
      <xdr:colOff>38100</xdr:colOff>
      <xdr:row>41</xdr:row>
      <xdr:rowOff>38100</xdr:rowOff>
    </xdr:to>
    <xdr:graphicFrame macro="">
      <xdr:nvGraphicFramePr>
        <xdr:cNvPr id="4" name="Gráfico 11">
          <a:extLst>
            <a:ext uri="{FF2B5EF4-FFF2-40B4-BE49-F238E27FC236}">
              <a16:creationId xmlns:a16="http://schemas.microsoft.com/office/drawing/2014/main" id="{EE46D1C8-2D6E-4D43-8A5C-9439EA3E7C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21</xdr:row>
      <xdr:rowOff>0</xdr:rowOff>
    </xdr:from>
    <xdr:to>
      <xdr:col>12</xdr:col>
      <xdr:colOff>159431</xdr:colOff>
      <xdr:row>24</xdr:row>
      <xdr:rowOff>100739</xdr:rowOff>
    </xdr:to>
    <xdr:sp macro="" textlink="">
      <xdr:nvSpPr>
        <xdr:cNvPr id="5" name="AutoShape 116">
          <a:hlinkClick xmlns:r="http://schemas.openxmlformats.org/officeDocument/2006/relationships" r:id="rId4" tooltip="Presione Click para ir a la Página Principal"/>
          <a:extLst>
            <a:ext uri="{FF2B5EF4-FFF2-40B4-BE49-F238E27FC236}">
              <a16:creationId xmlns:a16="http://schemas.microsoft.com/office/drawing/2014/main" id="{B2B8F1AA-28E8-084E-B9A8-613D0B0FEA10}"/>
            </a:ext>
          </a:extLst>
        </xdr:cNvPr>
        <xdr:cNvSpPr>
          <a:spLocks noChangeArrowheads="1"/>
        </xdr:cNvSpPr>
      </xdr:nvSpPr>
      <xdr:spPr bwMode="auto">
        <a:xfrm>
          <a:off x="8297333" y="4267200"/>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48</xdr:row>
      <xdr:rowOff>0</xdr:rowOff>
    </xdr:from>
    <xdr:to>
      <xdr:col>1</xdr:col>
      <xdr:colOff>1818898</xdr:colOff>
      <xdr:row>51</xdr:row>
      <xdr:rowOff>100739</xdr:rowOff>
    </xdr:to>
    <xdr:sp macro="" textlink="">
      <xdr:nvSpPr>
        <xdr:cNvPr id="2" name="AutoShape 116">
          <a:hlinkClick xmlns:r="http://schemas.openxmlformats.org/officeDocument/2006/relationships" r:id="rId1" tooltip="Presione Click para ir a la Página Principal"/>
          <a:extLst>
            <a:ext uri="{FF2B5EF4-FFF2-40B4-BE49-F238E27FC236}">
              <a16:creationId xmlns:a16="http://schemas.microsoft.com/office/drawing/2014/main" id="{87013C1B-6D3E-5642-9689-8551DB05A829}"/>
            </a:ext>
          </a:extLst>
        </xdr:cNvPr>
        <xdr:cNvSpPr>
          <a:spLocks noChangeArrowheads="1"/>
        </xdr:cNvSpPr>
      </xdr:nvSpPr>
      <xdr:spPr bwMode="auto">
        <a:xfrm>
          <a:off x="825500" y="11125200"/>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13</xdr:row>
      <xdr:rowOff>133350</xdr:rowOff>
    </xdr:from>
    <xdr:to>
      <xdr:col>5</xdr:col>
      <xdr:colOff>400050</xdr:colOff>
      <xdr:row>13</xdr:row>
      <xdr:rowOff>133350</xdr:rowOff>
    </xdr:to>
    <xdr:sp macro="" textlink="">
      <xdr:nvSpPr>
        <xdr:cNvPr id="2" name="Line 105">
          <a:extLst>
            <a:ext uri="{FF2B5EF4-FFF2-40B4-BE49-F238E27FC236}">
              <a16:creationId xmlns:a16="http://schemas.microsoft.com/office/drawing/2014/main" id="{9A061AE1-1F08-3240-995C-F11065053940}"/>
            </a:ext>
          </a:extLst>
        </xdr:cNvPr>
        <xdr:cNvSpPr>
          <a:spLocks noChangeShapeType="1"/>
        </xdr:cNvSpPr>
      </xdr:nvSpPr>
      <xdr:spPr bwMode="auto">
        <a:xfrm>
          <a:off x="3914775" y="2774950"/>
          <a:ext cx="295275" cy="0"/>
        </a:xfrm>
        <a:prstGeom prst="line">
          <a:avLst/>
        </a:prstGeom>
        <a:noFill/>
        <a:ln w="9525">
          <a:solidFill>
            <a:srgbClr val="000000"/>
          </a:solidFill>
          <a:round/>
          <a:headEnd/>
          <a:tailEnd/>
        </a:ln>
        <a:effectLst>
          <a:prstShdw prst="shdw13" dist="53882" dir="13500000">
            <a:srgbClr val="808080">
              <a:alpha val="50000"/>
            </a:srgbClr>
          </a:prstShdw>
        </a:effectLst>
        <a:extLst>
          <a:ext uri="{909E8E84-426E-40DD-AFC4-6F175D3DCCD1}">
            <a14:hiddenFill xmlns:a14="http://schemas.microsoft.com/office/drawing/2010/main">
              <a:noFill/>
            </a14:hiddenFill>
          </a:ext>
        </a:extLst>
      </xdr:spPr>
    </xdr:sp>
    <xdr:clientData/>
  </xdr:twoCellAnchor>
  <xdr:twoCellAnchor>
    <xdr:from>
      <xdr:col>5</xdr:col>
      <xdr:colOff>104775</xdr:colOff>
      <xdr:row>16</xdr:row>
      <xdr:rowOff>142875</xdr:rowOff>
    </xdr:from>
    <xdr:to>
      <xdr:col>5</xdr:col>
      <xdr:colOff>400050</xdr:colOff>
      <xdr:row>16</xdr:row>
      <xdr:rowOff>142875</xdr:rowOff>
    </xdr:to>
    <xdr:sp macro="" textlink="">
      <xdr:nvSpPr>
        <xdr:cNvPr id="3" name="Line 106">
          <a:extLst>
            <a:ext uri="{FF2B5EF4-FFF2-40B4-BE49-F238E27FC236}">
              <a16:creationId xmlns:a16="http://schemas.microsoft.com/office/drawing/2014/main" id="{E3939398-319D-A84E-80BD-1146D3D249CE}"/>
            </a:ext>
          </a:extLst>
        </xdr:cNvPr>
        <xdr:cNvSpPr>
          <a:spLocks noChangeShapeType="1"/>
        </xdr:cNvSpPr>
      </xdr:nvSpPr>
      <xdr:spPr bwMode="auto">
        <a:xfrm>
          <a:off x="3914775" y="3394075"/>
          <a:ext cx="295275" cy="0"/>
        </a:xfrm>
        <a:prstGeom prst="line">
          <a:avLst/>
        </a:prstGeom>
        <a:noFill/>
        <a:ln w="9525">
          <a:solidFill>
            <a:srgbClr val="000000"/>
          </a:solidFill>
          <a:round/>
          <a:headEnd/>
          <a:tailEnd/>
        </a:ln>
        <a:effectLst>
          <a:prstShdw prst="shdw13" dist="53882" dir="13500000">
            <a:srgbClr val="808080">
              <a:alpha val="50000"/>
            </a:srgbClr>
          </a:prstShdw>
        </a:effectLst>
        <a:extLst>
          <a:ext uri="{909E8E84-426E-40DD-AFC4-6F175D3DCCD1}">
            <a14:hiddenFill xmlns:a14="http://schemas.microsoft.com/office/drawing/2010/main">
              <a:noFill/>
            </a14:hiddenFill>
          </a:ext>
        </a:extLst>
      </xdr:spPr>
    </xdr:sp>
    <xdr:clientData/>
  </xdr:twoCellAnchor>
  <xdr:twoCellAnchor>
    <xdr:from>
      <xdr:col>5</xdr:col>
      <xdr:colOff>104775</xdr:colOff>
      <xdr:row>23</xdr:row>
      <xdr:rowOff>19050</xdr:rowOff>
    </xdr:from>
    <xdr:to>
      <xdr:col>5</xdr:col>
      <xdr:colOff>400050</xdr:colOff>
      <xdr:row>23</xdr:row>
      <xdr:rowOff>19050</xdr:rowOff>
    </xdr:to>
    <xdr:sp macro="" textlink="">
      <xdr:nvSpPr>
        <xdr:cNvPr id="4" name="Line 109">
          <a:extLst>
            <a:ext uri="{FF2B5EF4-FFF2-40B4-BE49-F238E27FC236}">
              <a16:creationId xmlns:a16="http://schemas.microsoft.com/office/drawing/2014/main" id="{5B3C3786-2891-CC42-A1E0-966221B0C9A3}"/>
            </a:ext>
          </a:extLst>
        </xdr:cNvPr>
        <xdr:cNvSpPr>
          <a:spLocks noChangeShapeType="1"/>
        </xdr:cNvSpPr>
      </xdr:nvSpPr>
      <xdr:spPr bwMode="auto">
        <a:xfrm>
          <a:off x="3914775" y="4692650"/>
          <a:ext cx="295275" cy="0"/>
        </a:xfrm>
        <a:prstGeom prst="line">
          <a:avLst/>
        </a:prstGeom>
        <a:noFill/>
        <a:ln w="9525">
          <a:solidFill>
            <a:srgbClr val="000000"/>
          </a:solidFill>
          <a:round/>
          <a:headEnd/>
          <a:tailEnd/>
        </a:ln>
        <a:effectLst>
          <a:prstShdw prst="shdw13" dist="53882" dir="13500000">
            <a:srgbClr val="808080">
              <a:alpha val="50000"/>
            </a:srgbClr>
          </a:prstShdw>
        </a:effectLst>
        <a:extLst>
          <a:ext uri="{909E8E84-426E-40DD-AFC4-6F175D3DCCD1}">
            <a14:hiddenFill xmlns:a14="http://schemas.microsoft.com/office/drawing/2010/main">
              <a:noFill/>
            </a14:hiddenFill>
          </a:ext>
        </a:extLst>
      </xdr:spPr>
    </xdr:sp>
    <xdr:clientData/>
  </xdr:twoCellAnchor>
  <xdr:twoCellAnchor>
    <xdr:from>
      <xdr:col>3</xdr:col>
      <xdr:colOff>190500</xdr:colOff>
      <xdr:row>11</xdr:row>
      <xdr:rowOff>57150</xdr:rowOff>
    </xdr:from>
    <xdr:to>
      <xdr:col>5</xdr:col>
      <xdr:colOff>66675</xdr:colOff>
      <xdr:row>27</xdr:row>
      <xdr:rowOff>95250</xdr:rowOff>
    </xdr:to>
    <xdr:sp macro="" textlink="">
      <xdr:nvSpPr>
        <xdr:cNvPr id="6" name="Rectangle 101">
          <a:extLst>
            <a:ext uri="{FF2B5EF4-FFF2-40B4-BE49-F238E27FC236}">
              <a16:creationId xmlns:a16="http://schemas.microsoft.com/office/drawing/2014/main" id="{4BFD6369-4C0A-D04F-9ED0-A8A28F80F5EA}"/>
            </a:ext>
          </a:extLst>
        </xdr:cNvPr>
        <xdr:cNvSpPr>
          <a:spLocks noChangeArrowheads="1"/>
        </xdr:cNvSpPr>
      </xdr:nvSpPr>
      <xdr:spPr bwMode="auto">
        <a:xfrm>
          <a:off x="2476500" y="2292350"/>
          <a:ext cx="1400175" cy="3289300"/>
        </a:xfrm>
        <a:prstGeom prst="rect">
          <a:avLst/>
        </a:prstGeom>
        <a:solidFill>
          <a:srgbClr val="FF9900"/>
        </a:solidFill>
        <a:ln>
          <a:noFill/>
        </a:ln>
        <a:effectLst>
          <a:prstShdw prst="shdw17" dist="17961" dir="2700000">
            <a:srgbClr val="995C00"/>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171450</xdr:colOff>
      <xdr:row>11</xdr:row>
      <xdr:rowOff>95250</xdr:rowOff>
    </xdr:from>
    <xdr:to>
      <xdr:col>5</xdr:col>
      <xdr:colOff>28575</xdr:colOff>
      <xdr:row>27</xdr:row>
      <xdr:rowOff>57150</xdr:rowOff>
    </xdr:to>
    <xdr:sp macro="" textlink="">
      <xdr:nvSpPr>
        <xdr:cNvPr id="7" name="Rectangle 41">
          <a:extLst>
            <a:ext uri="{FF2B5EF4-FFF2-40B4-BE49-F238E27FC236}">
              <a16:creationId xmlns:a16="http://schemas.microsoft.com/office/drawing/2014/main" id="{289EE888-B53C-DE48-BD4E-5C438ED205AC}"/>
            </a:ext>
          </a:extLst>
        </xdr:cNvPr>
        <xdr:cNvSpPr>
          <a:spLocks noChangeArrowheads="1"/>
        </xdr:cNvSpPr>
      </xdr:nvSpPr>
      <xdr:spPr bwMode="auto">
        <a:xfrm>
          <a:off x="2457450" y="2330450"/>
          <a:ext cx="1381125" cy="3213100"/>
        </a:xfrm>
        <a:prstGeom prst="rect">
          <a:avLst/>
        </a:prstGeom>
        <a:solidFill>
          <a:srgbClr val="CCFFCC"/>
        </a:solidFill>
        <a:ln>
          <a:noFill/>
        </a:ln>
        <a:effectLst>
          <a:prstShdw prst="shdw17" dist="17961" dir="2700000">
            <a:srgbClr val="7A997A"/>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571500</xdr:colOff>
      <xdr:row>0</xdr:row>
      <xdr:rowOff>85725</xdr:rowOff>
    </xdr:from>
    <xdr:to>
      <xdr:col>8</xdr:col>
      <xdr:colOff>447675</xdr:colOff>
      <xdr:row>6</xdr:row>
      <xdr:rowOff>0</xdr:rowOff>
    </xdr:to>
    <xdr:sp macro="" textlink="">
      <xdr:nvSpPr>
        <xdr:cNvPr id="8" name="Rectangle 3">
          <a:extLst>
            <a:ext uri="{FF2B5EF4-FFF2-40B4-BE49-F238E27FC236}">
              <a16:creationId xmlns:a16="http://schemas.microsoft.com/office/drawing/2014/main" id="{DE8127CC-89A2-A043-883A-A2C8BEBF97D3}"/>
            </a:ext>
          </a:extLst>
        </xdr:cNvPr>
        <xdr:cNvSpPr>
          <a:spLocks noChangeArrowheads="1"/>
        </xdr:cNvSpPr>
      </xdr:nvSpPr>
      <xdr:spPr bwMode="auto">
        <a:xfrm>
          <a:off x="2857500" y="85725"/>
          <a:ext cx="3686175" cy="113347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19050</xdr:colOff>
      <xdr:row>1</xdr:row>
      <xdr:rowOff>114300</xdr:rowOff>
    </xdr:from>
    <xdr:to>
      <xdr:col>8</xdr:col>
      <xdr:colOff>190500</xdr:colOff>
      <xdr:row>4</xdr:row>
      <xdr:rowOff>123825</xdr:rowOff>
    </xdr:to>
    <xdr:sp macro="" textlink="">
      <xdr:nvSpPr>
        <xdr:cNvPr id="9" name="Rectangle 2">
          <a:extLst>
            <a:ext uri="{FF2B5EF4-FFF2-40B4-BE49-F238E27FC236}">
              <a16:creationId xmlns:a16="http://schemas.microsoft.com/office/drawing/2014/main" id="{7CCEC545-5549-D246-A0FC-41319D1F2766}"/>
            </a:ext>
          </a:extLst>
        </xdr:cNvPr>
        <xdr:cNvSpPr>
          <a:spLocks noChangeArrowheads="1"/>
        </xdr:cNvSpPr>
      </xdr:nvSpPr>
      <xdr:spPr bwMode="auto">
        <a:xfrm>
          <a:off x="3067050" y="317500"/>
          <a:ext cx="3219450" cy="619125"/>
        </a:xfrm>
        <a:prstGeom prst="rect">
          <a:avLst/>
        </a:prstGeom>
        <a:solidFill>
          <a:srgbClr val="C0C0C0"/>
        </a:solidFill>
        <a:ln w="9525">
          <a:noFill/>
          <a:miter lim="800000"/>
          <a:headEnd/>
          <a:tailEnd/>
        </a:ln>
        <a:effectLst>
          <a:prstShdw prst="shdw17" dist="17961" dir="2700000">
            <a:srgbClr val="C0C0C0">
              <a:gamma/>
              <a:shade val="60000"/>
              <a:invGamma/>
            </a:srgbClr>
          </a:prstShdw>
        </a:effectLst>
      </xdr:spPr>
      <xdr:txBody>
        <a:bodyPr vertOverflow="clip" wrap="square" lIns="45720" tIns="32004" rIns="45720" bIns="32004" anchor="ctr" upright="1"/>
        <a:lstStyle/>
        <a:p>
          <a:pPr algn="ctr" rtl="1">
            <a:defRPr sz="1000"/>
          </a:pPr>
          <a:r>
            <a:rPr lang="es-ES" sz="1800" b="1" i="0" strike="noStrike">
              <a:solidFill>
                <a:srgbClr val="0000FF"/>
              </a:solidFill>
              <a:latin typeface="Tahoma"/>
              <a:cs typeface="Tahoma"/>
            </a:rPr>
            <a:t>M</a:t>
          </a:r>
          <a:r>
            <a:rPr lang="es-ES" sz="1600" b="1" i="0" strike="noStrike">
              <a:solidFill>
                <a:srgbClr val="0000FF"/>
              </a:solidFill>
              <a:latin typeface="Tahoma"/>
              <a:cs typeface="Tahoma"/>
            </a:rPr>
            <a:t>arco </a:t>
          </a:r>
          <a:r>
            <a:rPr lang="es-ES" sz="1800" b="1" i="0" strike="noStrike">
              <a:solidFill>
                <a:srgbClr val="0000FF"/>
              </a:solidFill>
              <a:latin typeface="Tahoma"/>
              <a:cs typeface="Tahoma"/>
            </a:rPr>
            <a:t>T</a:t>
          </a:r>
          <a:r>
            <a:rPr lang="es-ES" sz="1600" b="1" i="0" strike="noStrike">
              <a:solidFill>
                <a:srgbClr val="0000FF"/>
              </a:solidFill>
              <a:latin typeface="Tahoma"/>
              <a:cs typeface="Tahoma"/>
            </a:rPr>
            <a:t>eórico</a:t>
          </a:r>
        </a:p>
      </xdr:txBody>
    </xdr:sp>
    <xdr:clientData/>
  </xdr:twoCellAnchor>
  <xdr:twoCellAnchor>
    <xdr:from>
      <xdr:col>5</xdr:col>
      <xdr:colOff>485775</xdr:colOff>
      <xdr:row>7</xdr:row>
      <xdr:rowOff>66675</xdr:rowOff>
    </xdr:from>
    <xdr:to>
      <xdr:col>6</xdr:col>
      <xdr:colOff>638175</xdr:colOff>
      <xdr:row>8</xdr:row>
      <xdr:rowOff>142875</xdr:rowOff>
    </xdr:to>
    <xdr:sp macro="" textlink="">
      <xdr:nvSpPr>
        <xdr:cNvPr id="10" name="Rectangle 4">
          <a:extLst>
            <a:ext uri="{FF2B5EF4-FFF2-40B4-BE49-F238E27FC236}">
              <a16:creationId xmlns:a16="http://schemas.microsoft.com/office/drawing/2014/main" id="{9686C361-36FF-3640-9210-F6EB5709D5A7}"/>
            </a:ext>
          </a:extLst>
        </xdr:cNvPr>
        <xdr:cNvSpPr>
          <a:spLocks noChangeArrowheads="1"/>
        </xdr:cNvSpPr>
      </xdr:nvSpPr>
      <xdr:spPr bwMode="auto">
        <a:xfrm>
          <a:off x="4295775" y="1489075"/>
          <a:ext cx="914400" cy="279400"/>
        </a:xfrm>
        <a:prstGeom prst="rect">
          <a:avLst/>
        </a:prstGeom>
        <a:solidFill>
          <a:srgbClr val="FF9900"/>
        </a:solidFill>
        <a:ln w="9525">
          <a:noFill/>
          <a:miter lim="800000"/>
          <a:headEnd/>
          <a:tailEnd/>
        </a:ln>
        <a:effectLst>
          <a:prstShdw prst="shdw17" dist="17961" dir="2700000">
            <a:srgbClr val="FF9900">
              <a:gamma/>
              <a:shade val="60000"/>
              <a:invGamma/>
            </a:srgbClr>
          </a:prstShdw>
        </a:effectLst>
      </xdr:spPr>
      <xdr:txBody>
        <a:bodyPr vertOverflow="clip" wrap="square" lIns="27432" tIns="22860" rIns="27432" bIns="0" anchor="t" upright="1"/>
        <a:lstStyle/>
        <a:p>
          <a:pPr algn="ctr" rtl="1">
            <a:defRPr sz="1000"/>
          </a:pPr>
          <a:r>
            <a:rPr lang="es-ES" sz="1000" b="1" i="0" strike="noStrike">
              <a:solidFill>
                <a:srgbClr val="FFFFFF"/>
              </a:solidFill>
              <a:latin typeface="Tahoma"/>
              <a:cs typeface="Tahoma"/>
            </a:rPr>
            <a:t>CONTENIDO</a:t>
          </a:r>
        </a:p>
      </xdr:txBody>
    </xdr:sp>
    <xdr:clientData/>
  </xdr:twoCellAnchor>
  <xdr:twoCellAnchor>
    <xdr:from>
      <xdr:col>3</xdr:col>
      <xdr:colOff>742950</xdr:colOff>
      <xdr:row>13</xdr:row>
      <xdr:rowOff>9525</xdr:rowOff>
    </xdr:from>
    <xdr:to>
      <xdr:col>4</xdr:col>
      <xdr:colOff>714375</xdr:colOff>
      <xdr:row>14</xdr:row>
      <xdr:rowOff>95250</xdr:rowOff>
    </xdr:to>
    <xdr:sp macro="" textlink="">
      <xdr:nvSpPr>
        <xdr:cNvPr id="11" name="AutoShape 19">
          <a:hlinkClick xmlns:r="http://schemas.openxmlformats.org/officeDocument/2006/relationships" r:id="rId1" tooltip="Presione Click para ver la Misión de la Compañia"/>
          <a:extLst>
            <a:ext uri="{FF2B5EF4-FFF2-40B4-BE49-F238E27FC236}">
              <a16:creationId xmlns:a16="http://schemas.microsoft.com/office/drawing/2014/main" id="{A926D53A-A876-A942-9E8E-5236E798BA0A}"/>
            </a:ext>
          </a:extLst>
        </xdr:cNvPr>
        <xdr:cNvSpPr>
          <a:spLocks noChangeArrowheads="1"/>
        </xdr:cNvSpPr>
      </xdr:nvSpPr>
      <xdr:spPr bwMode="auto">
        <a:xfrm>
          <a:off x="3028950" y="2651125"/>
          <a:ext cx="733425" cy="288925"/>
        </a:xfrm>
        <a:prstGeom prst="flowChartTerminator">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27432" tIns="22860" rIns="27432" bIns="22860" anchor="ctr" upright="1"/>
        <a:lstStyle/>
        <a:p>
          <a:pPr algn="ctr" rtl="1">
            <a:defRPr sz="1000"/>
          </a:pPr>
          <a:r>
            <a:rPr lang="es-ES" sz="1000" b="1" i="0" strike="noStrike">
              <a:solidFill>
                <a:srgbClr val="000000"/>
              </a:solidFill>
              <a:latin typeface="Tahoma"/>
              <a:cs typeface="Tahoma"/>
            </a:rPr>
            <a:t>Misión</a:t>
          </a:r>
        </a:p>
      </xdr:txBody>
    </xdr:sp>
    <xdr:clientData/>
  </xdr:twoCellAnchor>
  <xdr:twoCellAnchor>
    <xdr:from>
      <xdr:col>3</xdr:col>
      <xdr:colOff>742950</xdr:colOff>
      <xdr:row>16</xdr:row>
      <xdr:rowOff>19050</xdr:rowOff>
    </xdr:from>
    <xdr:to>
      <xdr:col>4</xdr:col>
      <xdr:colOff>714375</xdr:colOff>
      <xdr:row>17</xdr:row>
      <xdr:rowOff>104775</xdr:rowOff>
    </xdr:to>
    <xdr:sp macro="" textlink="">
      <xdr:nvSpPr>
        <xdr:cNvPr id="12" name="AutoShape 49">
          <a:hlinkClick xmlns:r="http://schemas.openxmlformats.org/officeDocument/2006/relationships" r:id="rId2" tooltip="Presione Click para ver la Visión de la Compañia"/>
          <a:extLst>
            <a:ext uri="{FF2B5EF4-FFF2-40B4-BE49-F238E27FC236}">
              <a16:creationId xmlns:a16="http://schemas.microsoft.com/office/drawing/2014/main" id="{A8530830-5495-774A-A8F9-58BDEA4C2F86}"/>
            </a:ext>
          </a:extLst>
        </xdr:cNvPr>
        <xdr:cNvSpPr>
          <a:spLocks noChangeArrowheads="1"/>
        </xdr:cNvSpPr>
      </xdr:nvSpPr>
      <xdr:spPr bwMode="auto">
        <a:xfrm>
          <a:off x="3028950" y="3270250"/>
          <a:ext cx="733425" cy="288925"/>
        </a:xfrm>
        <a:prstGeom prst="flowChartTerminator">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27432" tIns="22860" rIns="27432" bIns="22860" anchor="ctr" upright="1"/>
        <a:lstStyle/>
        <a:p>
          <a:pPr algn="ctr" rtl="1">
            <a:defRPr sz="1000"/>
          </a:pPr>
          <a:r>
            <a:rPr lang="es-ES" sz="1000" b="1" i="0" strike="noStrike">
              <a:solidFill>
                <a:srgbClr val="000000"/>
              </a:solidFill>
              <a:latin typeface="Tahoma"/>
              <a:cs typeface="Tahoma"/>
            </a:rPr>
            <a:t>Visión</a:t>
          </a:r>
        </a:p>
      </xdr:txBody>
    </xdr:sp>
    <xdr:clientData/>
  </xdr:twoCellAnchor>
  <xdr:twoCellAnchor>
    <xdr:from>
      <xdr:col>3</xdr:col>
      <xdr:colOff>752475</xdr:colOff>
      <xdr:row>19</xdr:row>
      <xdr:rowOff>57150</xdr:rowOff>
    </xdr:from>
    <xdr:to>
      <xdr:col>4</xdr:col>
      <xdr:colOff>723900</xdr:colOff>
      <xdr:row>20</xdr:row>
      <xdr:rowOff>142875</xdr:rowOff>
    </xdr:to>
    <xdr:sp macro="" textlink="">
      <xdr:nvSpPr>
        <xdr:cNvPr id="13" name="AutoShape 57">
          <a:hlinkClick xmlns:r="http://schemas.openxmlformats.org/officeDocument/2006/relationships" r:id="rId3" tooltip="Presione Click para ver las Metas de la Compañia"/>
          <a:extLst>
            <a:ext uri="{FF2B5EF4-FFF2-40B4-BE49-F238E27FC236}">
              <a16:creationId xmlns:a16="http://schemas.microsoft.com/office/drawing/2014/main" id="{A1E19B67-E40D-5B41-8933-0FEFE8649DFF}"/>
            </a:ext>
          </a:extLst>
        </xdr:cNvPr>
        <xdr:cNvSpPr>
          <a:spLocks noChangeArrowheads="1"/>
        </xdr:cNvSpPr>
      </xdr:nvSpPr>
      <xdr:spPr bwMode="auto">
        <a:xfrm>
          <a:off x="3038475" y="3917950"/>
          <a:ext cx="733425" cy="288925"/>
        </a:xfrm>
        <a:prstGeom prst="flowChartTerminator">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27432" tIns="22860" rIns="27432" bIns="22860" anchor="ctr" upright="1"/>
        <a:lstStyle/>
        <a:p>
          <a:pPr algn="ctr" rtl="1">
            <a:defRPr sz="1000"/>
          </a:pPr>
          <a:r>
            <a:rPr lang="es-ES" sz="1000" b="1" i="0" strike="noStrike">
              <a:solidFill>
                <a:srgbClr val="000000"/>
              </a:solidFill>
              <a:latin typeface="Tahoma"/>
              <a:cs typeface="Tahoma"/>
            </a:rPr>
            <a:t>Metas</a:t>
          </a:r>
        </a:p>
      </xdr:txBody>
    </xdr:sp>
    <xdr:clientData/>
  </xdr:twoCellAnchor>
  <xdr:twoCellAnchor>
    <xdr:from>
      <xdr:col>3</xdr:col>
      <xdr:colOff>752475</xdr:colOff>
      <xdr:row>22</xdr:row>
      <xdr:rowOff>57150</xdr:rowOff>
    </xdr:from>
    <xdr:to>
      <xdr:col>4</xdr:col>
      <xdr:colOff>723900</xdr:colOff>
      <xdr:row>23</xdr:row>
      <xdr:rowOff>142875</xdr:rowOff>
    </xdr:to>
    <xdr:sp macro="" textlink="">
      <xdr:nvSpPr>
        <xdr:cNvPr id="14" name="AutoShape 65">
          <a:hlinkClick xmlns:r="http://schemas.openxmlformats.org/officeDocument/2006/relationships" r:id="rId4" tooltip="Presione Click para ver las Políticas de la Compañia"/>
          <a:extLst>
            <a:ext uri="{FF2B5EF4-FFF2-40B4-BE49-F238E27FC236}">
              <a16:creationId xmlns:a16="http://schemas.microsoft.com/office/drawing/2014/main" id="{FC8776E7-127B-AE42-BE79-EEDE612B5DDB}"/>
            </a:ext>
          </a:extLst>
        </xdr:cNvPr>
        <xdr:cNvSpPr>
          <a:spLocks noChangeArrowheads="1"/>
        </xdr:cNvSpPr>
      </xdr:nvSpPr>
      <xdr:spPr bwMode="auto">
        <a:xfrm>
          <a:off x="3038475" y="4527550"/>
          <a:ext cx="733425" cy="288925"/>
        </a:xfrm>
        <a:prstGeom prst="flowChartTerminator">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27432" tIns="22860" rIns="27432" bIns="22860" anchor="ctr" upright="1"/>
        <a:lstStyle/>
        <a:p>
          <a:pPr algn="ctr" rtl="1">
            <a:defRPr sz="1000"/>
          </a:pPr>
          <a:r>
            <a:rPr lang="es-ES" sz="1000" b="1" i="0" strike="noStrike">
              <a:solidFill>
                <a:srgbClr val="000000"/>
              </a:solidFill>
              <a:latin typeface="Tahoma"/>
              <a:cs typeface="Tahoma"/>
            </a:rPr>
            <a:t>Políticas</a:t>
          </a:r>
        </a:p>
      </xdr:txBody>
    </xdr:sp>
    <xdr:clientData/>
  </xdr:twoCellAnchor>
  <xdr:twoCellAnchor>
    <xdr:from>
      <xdr:col>3</xdr:col>
      <xdr:colOff>190500</xdr:colOff>
      <xdr:row>11</xdr:row>
      <xdr:rowOff>114300</xdr:rowOff>
    </xdr:from>
    <xdr:to>
      <xdr:col>3</xdr:col>
      <xdr:colOff>371475</xdr:colOff>
      <xdr:row>27</xdr:row>
      <xdr:rowOff>28575</xdr:rowOff>
    </xdr:to>
    <xdr:sp macro="" textlink="">
      <xdr:nvSpPr>
        <xdr:cNvPr id="16" name="Rectangle 100">
          <a:extLst>
            <a:ext uri="{FF2B5EF4-FFF2-40B4-BE49-F238E27FC236}">
              <a16:creationId xmlns:a16="http://schemas.microsoft.com/office/drawing/2014/main" id="{109E0025-53BA-1443-9A8C-2E6A90A32EB6}"/>
            </a:ext>
          </a:extLst>
        </xdr:cNvPr>
        <xdr:cNvSpPr>
          <a:spLocks noChangeArrowheads="1"/>
        </xdr:cNvSpPr>
      </xdr:nvSpPr>
      <xdr:spPr bwMode="auto">
        <a:xfrm>
          <a:off x="2476500" y="2349500"/>
          <a:ext cx="180975" cy="3165475"/>
        </a:xfrm>
        <a:prstGeom prst="rect">
          <a:avLst/>
        </a:prstGeom>
        <a:solidFill>
          <a:srgbClr val="FF9900"/>
        </a:solidFill>
        <a:ln>
          <a:noFill/>
        </a:ln>
        <a:effectLst>
          <a:prstShdw prst="shdw17" dist="17961" dir="2700000">
            <a:srgbClr val="995C00"/>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95250</xdr:colOff>
      <xdr:row>8</xdr:row>
      <xdr:rowOff>152400</xdr:rowOff>
    </xdr:from>
    <xdr:to>
      <xdr:col>6</xdr:col>
      <xdr:colOff>95250</xdr:colOff>
      <xdr:row>20</xdr:row>
      <xdr:rowOff>38100</xdr:rowOff>
    </xdr:to>
    <xdr:sp macro="" textlink="">
      <xdr:nvSpPr>
        <xdr:cNvPr id="17" name="Line 102">
          <a:extLst>
            <a:ext uri="{FF2B5EF4-FFF2-40B4-BE49-F238E27FC236}">
              <a16:creationId xmlns:a16="http://schemas.microsoft.com/office/drawing/2014/main" id="{061631B6-F342-DA44-8B42-B0731CB6395A}"/>
            </a:ext>
          </a:extLst>
        </xdr:cNvPr>
        <xdr:cNvSpPr>
          <a:spLocks noChangeShapeType="1"/>
        </xdr:cNvSpPr>
      </xdr:nvSpPr>
      <xdr:spPr bwMode="auto">
        <a:xfrm>
          <a:off x="4667250" y="1778000"/>
          <a:ext cx="0" cy="2324100"/>
        </a:xfrm>
        <a:prstGeom prst="line">
          <a:avLst/>
        </a:prstGeom>
        <a:noFill/>
        <a:ln w="9525">
          <a:solidFill>
            <a:srgbClr val="008000"/>
          </a:solidFill>
          <a:round/>
          <a:headEnd/>
          <a:tailEnd/>
        </a:ln>
        <a:effectLst>
          <a:outerShdw dist="107763" dir="2700000" algn="ctr" rotWithShape="0">
            <a:srgbClr val="808080">
              <a:alpha val="50000"/>
            </a:srgbClr>
          </a:outerShdw>
        </a:effectLst>
        <a:extLst>
          <a:ext uri="{909E8E84-426E-40DD-AFC4-6F175D3DCCD1}">
            <a14:hiddenFill xmlns:a14="http://schemas.microsoft.com/office/drawing/2010/main">
              <a:noFill/>
            </a14:hiddenFill>
          </a:ext>
        </a:extLst>
      </xdr:spPr>
    </xdr:sp>
    <xdr:clientData/>
  </xdr:twoCellAnchor>
  <xdr:twoCellAnchor>
    <xdr:from>
      <xdr:col>5</xdr:col>
      <xdr:colOff>400050</xdr:colOff>
      <xdr:row>20</xdr:row>
      <xdr:rowOff>38100</xdr:rowOff>
    </xdr:from>
    <xdr:to>
      <xdr:col>6</xdr:col>
      <xdr:colOff>95250</xdr:colOff>
      <xdr:row>20</xdr:row>
      <xdr:rowOff>38100</xdr:rowOff>
    </xdr:to>
    <xdr:sp macro="" textlink="">
      <xdr:nvSpPr>
        <xdr:cNvPr id="18" name="Line 103">
          <a:extLst>
            <a:ext uri="{FF2B5EF4-FFF2-40B4-BE49-F238E27FC236}">
              <a16:creationId xmlns:a16="http://schemas.microsoft.com/office/drawing/2014/main" id="{5A408060-43B7-EC41-AC9F-8BC5636D1698}"/>
            </a:ext>
          </a:extLst>
        </xdr:cNvPr>
        <xdr:cNvSpPr>
          <a:spLocks noChangeShapeType="1"/>
        </xdr:cNvSpPr>
      </xdr:nvSpPr>
      <xdr:spPr bwMode="auto">
        <a:xfrm flipH="1">
          <a:off x="4210050" y="4102100"/>
          <a:ext cx="457200" cy="0"/>
        </a:xfrm>
        <a:prstGeom prst="line">
          <a:avLst/>
        </a:prstGeom>
        <a:noFill/>
        <a:ln w="9525">
          <a:solidFill>
            <a:srgbClr val="000000"/>
          </a:solidFill>
          <a:round/>
          <a:headEnd/>
          <a:tailEnd/>
        </a:ln>
        <a:effectLst>
          <a:outerShdw dist="35921" dir="2700000" algn="ctr" rotWithShape="0">
            <a:srgbClr val="808080"/>
          </a:outerShdw>
        </a:effectLst>
        <a:extLst>
          <a:ext uri="{909E8E84-426E-40DD-AFC4-6F175D3DCCD1}">
            <a14:hiddenFill xmlns:a14="http://schemas.microsoft.com/office/drawing/2010/main">
              <a:noFill/>
            </a14:hiddenFill>
          </a:ext>
        </a:extLst>
      </xdr:spPr>
    </xdr:sp>
    <xdr:clientData/>
  </xdr:twoCellAnchor>
  <xdr:twoCellAnchor>
    <xdr:from>
      <xdr:col>5</xdr:col>
      <xdr:colOff>400050</xdr:colOff>
      <xdr:row>13</xdr:row>
      <xdr:rowOff>133351</xdr:rowOff>
    </xdr:from>
    <xdr:to>
      <xdr:col>5</xdr:col>
      <xdr:colOff>419100</xdr:colOff>
      <xdr:row>23</xdr:row>
      <xdr:rowOff>25401</xdr:rowOff>
    </xdr:to>
    <xdr:sp macro="" textlink="">
      <xdr:nvSpPr>
        <xdr:cNvPr id="19" name="Line 104">
          <a:extLst>
            <a:ext uri="{FF2B5EF4-FFF2-40B4-BE49-F238E27FC236}">
              <a16:creationId xmlns:a16="http://schemas.microsoft.com/office/drawing/2014/main" id="{6179E1AB-6256-3741-8AB7-4A66D7307B97}"/>
            </a:ext>
          </a:extLst>
        </xdr:cNvPr>
        <xdr:cNvSpPr>
          <a:spLocks noChangeShapeType="1"/>
        </xdr:cNvSpPr>
      </xdr:nvSpPr>
      <xdr:spPr bwMode="auto">
        <a:xfrm>
          <a:off x="4210050" y="2279651"/>
          <a:ext cx="19050" cy="1543050"/>
        </a:xfrm>
        <a:prstGeom prst="line">
          <a:avLst/>
        </a:prstGeom>
        <a:noFill/>
        <a:ln w="9525">
          <a:solidFill>
            <a:srgbClr val="008000"/>
          </a:solidFill>
          <a:round/>
          <a:headEnd/>
          <a:tailEnd/>
        </a:ln>
        <a:effectLst>
          <a:outerShdw dist="107763" dir="18900000" algn="ctr" rotWithShape="0">
            <a:srgbClr val="808080">
              <a:alpha val="50000"/>
            </a:srgbClr>
          </a:outerShdw>
        </a:effectLst>
        <a:extLst>
          <a:ext uri="{909E8E84-426E-40DD-AFC4-6F175D3DCCD1}">
            <a14:hiddenFill xmlns:a14="http://schemas.microsoft.com/office/drawing/2010/main">
              <a:noFill/>
            </a14:hiddenFill>
          </a:ext>
        </a:extLst>
      </xdr:spPr>
    </xdr:sp>
    <xdr:clientData/>
  </xdr:twoCellAnchor>
  <xdr:twoCellAnchor>
    <xdr:from>
      <xdr:col>5</xdr:col>
      <xdr:colOff>104775</xdr:colOff>
      <xdr:row>20</xdr:row>
      <xdr:rowOff>38100</xdr:rowOff>
    </xdr:from>
    <xdr:to>
      <xdr:col>5</xdr:col>
      <xdr:colOff>400050</xdr:colOff>
      <xdr:row>20</xdr:row>
      <xdr:rowOff>38100</xdr:rowOff>
    </xdr:to>
    <xdr:sp macro="" textlink="">
      <xdr:nvSpPr>
        <xdr:cNvPr id="20" name="Line 107">
          <a:extLst>
            <a:ext uri="{FF2B5EF4-FFF2-40B4-BE49-F238E27FC236}">
              <a16:creationId xmlns:a16="http://schemas.microsoft.com/office/drawing/2014/main" id="{0E901125-56BF-014B-AF09-DE80E61165FC}"/>
            </a:ext>
          </a:extLst>
        </xdr:cNvPr>
        <xdr:cNvSpPr>
          <a:spLocks noChangeShapeType="1"/>
        </xdr:cNvSpPr>
      </xdr:nvSpPr>
      <xdr:spPr bwMode="auto">
        <a:xfrm>
          <a:off x="3914775" y="4102100"/>
          <a:ext cx="295275" cy="0"/>
        </a:xfrm>
        <a:prstGeom prst="line">
          <a:avLst/>
        </a:prstGeom>
        <a:noFill/>
        <a:ln w="9525">
          <a:solidFill>
            <a:srgbClr val="000000"/>
          </a:solidFill>
          <a:round/>
          <a:headEnd/>
          <a:tailEnd/>
        </a:ln>
        <a:effectLst>
          <a:outerShdw dist="35921" dir="2700000" algn="ctr" rotWithShape="0">
            <a:srgbClr val="808080"/>
          </a:outerShdw>
        </a:effectLst>
        <a:extLst>
          <a:ext uri="{909E8E84-426E-40DD-AFC4-6F175D3DCCD1}">
            <a14:hiddenFill xmlns:a14="http://schemas.microsoft.com/office/drawing/2010/main">
              <a:noFill/>
            </a14:hiddenFill>
          </a:ext>
        </a:extLst>
      </xdr:spPr>
    </xdr:sp>
    <xdr:clientData/>
  </xdr:twoCellAnchor>
  <xdr:twoCellAnchor>
    <xdr:from>
      <xdr:col>8</xdr:col>
      <xdr:colOff>266700</xdr:colOff>
      <xdr:row>9</xdr:row>
      <xdr:rowOff>28575</xdr:rowOff>
    </xdr:from>
    <xdr:to>
      <xdr:col>9</xdr:col>
      <xdr:colOff>390525</xdr:colOff>
      <xdr:row>12</xdr:row>
      <xdr:rowOff>19050</xdr:rowOff>
    </xdr:to>
    <xdr:sp macro="" textlink="">
      <xdr:nvSpPr>
        <xdr:cNvPr id="21" name="Rectangle 115">
          <a:extLst>
            <a:ext uri="{FF2B5EF4-FFF2-40B4-BE49-F238E27FC236}">
              <a16:creationId xmlns:a16="http://schemas.microsoft.com/office/drawing/2014/main" id="{07C34FC9-EE4C-6648-9102-EB563B502932}"/>
            </a:ext>
          </a:extLst>
        </xdr:cNvPr>
        <xdr:cNvSpPr>
          <a:spLocks noChangeArrowheads="1"/>
        </xdr:cNvSpPr>
      </xdr:nvSpPr>
      <xdr:spPr bwMode="auto">
        <a:xfrm>
          <a:off x="6362700" y="1857375"/>
          <a:ext cx="885825" cy="60007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314325</xdr:colOff>
      <xdr:row>9</xdr:row>
      <xdr:rowOff>76200</xdr:rowOff>
    </xdr:from>
    <xdr:to>
      <xdr:col>9</xdr:col>
      <xdr:colOff>361950</xdr:colOff>
      <xdr:row>11</xdr:row>
      <xdr:rowOff>142875</xdr:rowOff>
    </xdr:to>
    <xdr:sp macro="" textlink="">
      <xdr:nvSpPr>
        <xdr:cNvPr id="22" name="Rectangle 117">
          <a:extLst>
            <a:ext uri="{FF2B5EF4-FFF2-40B4-BE49-F238E27FC236}">
              <a16:creationId xmlns:a16="http://schemas.microsoft.com/office/drawing/2014/main" id="{8CE8B00D-5753-B949-9CF9-A2419517AA28}"/>
            </a:ext>
          </a:extLst>
        </xdr:cNvPr>
        <xdr:cNvSpPr>
          <a:spLocks noChangeArrowheads="1"/>
        </xdr:cNvSpPr>
      </xdr:nvSpPr>
      <xdr:spPr bwMode="auto">
        <a:xfrm>
          <a:off x="6410325" y="1905000"/>
          <a:ext cx="809625" cy="473075"/>
        </a:xfrm>
        <a:prstGeom prst="rect">
          <a:avLst/>
        </a:prstGeom>
        <a:solidFill>
          <a:srgbClr val="C0C0C0"/>
        </a:solidFill>
        <a:ln>
          <a:noFill/>
        </a:ln>
        <a:effectLst>
          <a:prstShdw prst="shdw17" dist="17961" dir="135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400050</xdr:colOff>
      <xdr:row>9</xdr:row>
      <xdr:rowOff>114300</xdr:rowOff>
    </xdr:from>
    <xdr:to>
      <xdr:col>9</xdr:col>
      <xdr:colOff>342900</xdr:colOff>
      <xdr:row>11</xdr:row>
      <xdr:rowOff>95250</xdr:rowOff>
    </xdr:to>
    <xdr:sp macro="" textlink="">
      <xdr:nvSpPr>
        <xdr:cNvPr id="23" name="AutoShape 116">
          <a:hlinkClick xmlns:r="http://schemas.openxmlformats.org/officeDocument/2006/relationships" r:id="rId5" tooltip="Presione Click para ir a la Página Principal"/>
          <a:extLst>
            <a:ext uri="{FF2B5EF4-FFF2-40B4-BE49-F238E27FC236}">
              <a16:creationId xmlns:a16="http://schemas.microsoft.com/office/drawing/2014/main" id="{FBA67A58-6F88-694B-9A4F-89929C02DA85}"/>
            </a:ext>
          </a:extLst>
        </xdr:cNvPr>
        <xdr:cNvSpPr>
          <a:spLocks noChangeArrowheads="1"/>
        </xdr:cNvSpPr>
      </xdr:nvSpPr>
      <xdr:spPr bwMode="auto">
        <a:xfrm>
          <a:off x="6496050" y="1943100"/>
          <a:ext cx="704850" cy="387350"/>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Principal</a:t>
          </a:r>
        </a:p>
      </xdr:txBody>
    </xdr:sp>
    <xdr:clientData/>
  </xdr:twoCellAnchor>
  <xdr:oneCellAnchor>
    <xdr:from>
      <xdr:col>3</xdr:col>
      <xdr:colOff>466725</xdr:colOff>
      <xdr:row>16</xdr:row>
      <xdr:rowOff>66675</xdr:rowOff>
    </xdr:from>
    <xdr:ext cx="142875" cy="146050"/>
    <xdr:pic>
      <xdr:nvPicPr>
        <xdr:cNvPr id="24" name="Picture 134" descr="BD15018_">
          <a:hlinkClick xmlns:r="http://schemas.openxmlformats.org/officeDocument/2006/relationships" r:id="rId2"/>
          <a:extLst>
            <a:ext uri="{FF2B5EF4-FFF2-40B4-BE49-F238E27FC236}">
              <a16:creationId xmlns:a16="http://schemas.microsoft.com/office/drawing/2014/main" id="{D70D320F-397F-5544-87BD-5CF0B2C93D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52725" y="3317875"/>
          <a:ext cx="142875"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466725</xdr:colOff>
      <xdr:row>13</xdr:row>
      <xdr:rowOff>57150</xdr:rowOff>
    </xdr:from>
    <xdr:ext cx="142875" cy="146050"/>
    <xdr:pic>
      <xdr:nvPicPr>
        <xdr:cNvPr id="25" name="Picture 135" descr="BD15018_">
          <a:hlinkClick xmlns:r="http://schemas.openxmlformats.org/officeDocument/2006/relationships" r:id="rId1"/>
          <a:extLst>
            <a:ext uri="{FF2B5EF4-FFF2-40B4-BE49-F238E27FC236}">
              <a16:creationId xmlns:a16="http://schemas.microsoft.com/office/drawing/2014/main" id="{62ED5C03-57FB-3A4E-939C-888624106A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52725" y="2698750"/>
          <a:ext cx="142875"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104775</xdr:rowOff>
    </xdr:from>
    <xdr:ext cx="142875" cy="146050"/>
    <xdr:pic>
      <xdr:nvPicPr>
        <xdr:cNvPr id="26" name="Picture 136" descr="BD15018_">
          <a:hlinkClick xmlns:r="http://schemas.openxmlformats.org/officeDocument/2006/relationships" r:id="rId3"/>
          <a:extLst>
            <a:ext uri="{FF2B5EF4-FFF2-40B4-BE49-F238E27FC236}">
              <a16:creationId xmlns:a16="http://schemas.microsoft.com/office/drawing/2014/main" id="{53A3BCC8-DF57-8B4E-B84C-FDFE43EF76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43200" y="3965575"/>
          <a:ext cx="142875"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466725</xdr:colOff>
      <xdr:row>22</xdr:row>
      <xdr:rowOff>114300</xdr:rowOff>
    </xdr:from>
    <xdr:ext cx="142875" cy="146050"/>
    <xdr:pic>
      <xdr:nvPicPr>
        <xdr:cNvPr id="27" name="Picture 137" descr="BD15018_">
          <a:hlinkClick xmlns:r="http://schemas.openxmlformats.org/officeDocument/2006/relationships" r:id="rId4"/>
          <a:extLst>
            <a:ext uri="{FF2B5EF4-FFF2-40B4-BE49-F238E27FC236}">
              <a16:creationId xmlns:a16="http://schemas.microsoft.com/office/drawing/2014/main" id="{1E4E2D28-B69C-D242-9DD6-5B406B88B6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52725" y="4584700"/>
          <a:ext cx="142875"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758994</xdr:colOff>
      <xdr:row>20</xdr:row>
      <xdr:rowOff>0</xdr:rowOff>
    </xdr:from>
    <xdr:to>
      <xdr:col>9</xdr:col>
      <xdr:colOff>66275</xdr:colOff>
      <xdr:row>26</xdr:row>
      <xdr:rowOff>146034</xdr:rowOff>
    </xdr:to>
    <xdr:pic>
      <xdr:nvPicPr>
        <xdr:cNvPr id="29" name="image1.jpeg">
          <a:extLst>
            <a:ext uri="{FF2B5EF4-FFF2-40B4-BE49-F238E27FC236}">
              <a16:creationId xmlns:a16="http://schemas.microsoft.com/office/drawing/2014/main" id="{FACDC01B-F7D1-A345-A6C8-5F124301052A}"/>
            </a:ext>
          </a:extLst>
        </xdr:cNvPr>
        <xdr:cNvPicPr/>
      </xdr:nvPicPr>
      <xdr:blipFill>
        <a:blip xmlns:r="http://schemas.openxmlformats.org/officeDocument/2006/relationships" r:embed="rId7" cstate="print"/>
        <a:stretch>
          <a:fillRect/>
        </a:stretch>
      </xdr:blipFill>
      <xdr:spPr>
        <a:xfrm>
          <a:off x="3794970" y="3306509"/>
          <a:ext cx="1584264" cy="113798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0</xdr:colOff>
      <xdr:row>4</xdr:row>
      <xdr:rowOff>0</xdr:rowOff>
    </xdr:from>
    <xdr:to>
      <xdr:col>15</xdr:col>
      <xdr:colOff>178013</xdr:colOff>
      <xdr:row>4</xdr:row>
      <xdr:rowOff>710339</xdr:rowOff>
    </xdr:to>
    <xdr:sp macro="" textlink="">
      <xdr:nvSpPr>
        <xdr:cNvPr id="2" name="AutoShape 116">
          <a:hlinkClick xmlns:r="http://schemas.openxmlformats.org/officeDocument/2006/relationships" r:id="rId1" tooltip="Presione Click para ir a la Página Principal"/>
          <a:extLst>
            <a:ext uri="{FF2B5EF4-FFF2-40B4-BE49-F238E27FC236}">
              <a16:creationId xmlns:a16="http://schemas.microsoft.com/office/drawing/2014/main" id="{EB04D556-91A3-0C4B-A683-A2451E2FD6A0}"/>
            </a:ext>
          </a:extLst>
        </xdr:cNvPr>
        <xdr:cNvSpPr>
          <a:spLocks noChangeArrowheads="1"/>
        </xdr:cNvSpPr>
      </xdr:nvSpPr>
      <xdr:spPr bwMode="auto">
        <a:xfrm>
          <a:off x="14711770" y="809204"/>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1028700</xdr:colOff>
      <xdr:row>1</xdr:row>
      <xdr:rowOff>228600</xdr:rowOff>
    </xdr:from>
    <xdr:to>
      <xdr:col>5</xdr:col>
      <xdr:colOff>548898</xdr:colOff>
      <xdr:row>4</xdr:row>
      <xdr:rowOff>215039</xdr:rowOff>
    </xdr:to>
    <xdr:sp macro="" textlink="">
      <xdr:nvSpPr>
        <xdr:cNvPr id="2" name="AutoShape 116">
          <a:hlinkClick xmlns:r="http://schemas.openxmlformats.org/officeDocument/2006/relationships" r:id="rId1" tooltip="Presione Click para ir a la Página Principal"/>
          <a:extLst>
            <a:ext uri="{FF2B5EF4-FFF2-40B4-BE49-F238E27FC236}">
              <a16:creationId xmlns:a16="http://schemas.microsoft.com/office/drawing/2014/main" id="{36203773-CFE7-F547-8909-A53C4BCDA6DF}"/>
            </a:ext>
          </a:extLst>
        </xdr:cNvPr>
        <xdr:cNvSpPr>
          <a:spLocks noChangeArrowheads="1"/>
        </xdr:cNvSpPr>
      </xdr:nvSpPr>
      <xdr:spPr bwMode="auto">
        <a:xfrm>
          <a:off x="9791700" y="469900"/>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174293</xdr:colOff>
      <xdr:row>2</xdr:row>
      <xdr:rowOff>198684</xdr:rowOff>
    </xdr:to>
    <xdr:sp macro="" textlink="">
      <xdr:nvSpPr>
        <xdr:cNvPr id="2" name="AutoShape 116">
          <a:hlinkClick xmlns:r="http://schemas.openxmlformats.org/officeDocument/2006/relationships" r:id="rId1" tooltip="Presione Click para ir a la Página Principal"/>
          <a:extLst>
            <a:ext uri="{FF2B5EF4-FFF2-40B4-BE49-F238E27FC236}">
              <a16:creationId xmlns:a16="http://schemas.microsoft.com/office/drawing/2014/main" id="{79D5B9AB-040E-3249-B7BA-E31E5094C4AE}"/>
            </a:ext>
          </a:extLst>
        </xdr:cNvPr>
        <xdr:cNvSpPr>
          <a:spLocks noChangeArrowheads="1"/>
        </xdr:cNvSpPr>
      </xdr:nvSpPr>
      <xdr:spPr bwMode="auto">
        <a:xfrm>
          <a:off x="12663453" y="237554"/>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1818898</xdr:colOff>
      <xdr:row>61</xdr:row>
      <xdr:rowOff>219273</xdr:rowOff>
    </xdr:to>
    <xdr:sp macro="" textlink="">
      <xdr:nvSpPr>
        <xdr:cNvPr id="2" name="AutoShape 116">
          <a:hlinkClick xmlns:r="http://schemas.openxmlformats.org/officeDocument/2006/relationships" r:id="rId1" tooltip="Presione Click para ir a la Página Principal"/>
          <a:extLst>
            <a:ext uri="{FF2B5EF4-FFF2-40B4-BE49-F238E27FC236}">
              <a16:creationId xmlns:a16="http://schemas.microsoft.com/office/drawing/2014/main" id="{39BB01A0-31FB-5A42-9CC0-E2676FC2EB61}"/>
            </a:ext>
          </a:extLst>
        </xdr:cNvPr>
        <xdr:cNvSpPr>
          <a:spLocks noChangeArrowheads="1"/>
        </xdr:cNvSpPr>
      </xdr:nvSpPr>
      <xdr:spPr bwMode="auto">
        <a:xfrm>
          <a:off x="0" y="15426267"/>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3</xdr:row>
      <xdr:rowOff>0</xdr:rowOff>
    </xdr:from>
    <xdr:to>
      <xdr:col>7</xdr:col>
      <xdr:colOff>167898</xdr:colOff>
      <xdr:row>6</xdr:row>
      <xdr:rowOff>100739</xdr:rowOff>
    </xdr:to>
    <xdr:sp macro="" textlink="">
      <xdr:nvSpPr>
        <xdr:cNvPr id="2" name="AutoShape 116">
          <a:hlinkClick xmlns:r="http://schemas.openxmlformats.org/officeDocument/2006/relationships" r:id="rId1" tooltip="Presione Click para ir a la Página Principal"/>
          <a:extLst>
            <a:ext uri="{FF2B5EF4-FFF2-40B4-BE49-F238E27FC236}">
              <a16:creationId xmlns:a16="http://schemas.microsoft.com/office/drawing/2014/main" id="{66FA05B0-5DB2-A743-8EA6-389E40A0ED91}"/>
            </a:ext>
          </a:extLst>
        </xdr:cNvPr>
        <xdr:cNvSpPr>
          <a:spLocks noChangeArrowheads="1"/>
        </xdr:cNvSpPr>
      </xdr:nvSpPr>
      <xdr:spPr bwMode="auto">
        <a:xfrm>
          <a:off x="12077700" y="609600"/>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1818898</xdr:colOff>
      <xdr:row>20</xdr:row>
      <xdr:rowOff>100739</xdr:rowOff>
    </xdr:to>
    <xdr:sp macro="" textlink="">
      <xdr:nvSpPr>
        <xdr:cNvPr id="2" name="AutoShape 116">
          <a:hlinkClick xmlns:r="http://schemas.openxmlformats.org/officeDocument/2006/relationships" r:id="rId1" tooltip="Presione Click para ir a la Página Principal"/>
          <a:extLst>
            <a:ext uri="{FF2B5EF4-FFF2-40B4-BE49-F238E27FC236}">
              <a16:creationId xmlns:a16="http://schemas.microsoft.com/office/drawing/2014/main" id="{438E2B43-BE43-0C47-AF17-CB59D9F0DDD8}"/>
            </a:ext>
          </a:extLst>
        </xdr:cNvPr>
        <xdr:cNvSpPr>
          <a:spLocks noChangeArrowheads="1"/>
        </xdr:cNvSpPr>
      </xdr:nvSpPr>
      <xdr:spPr bwMode="auto">
        <a:xfrm>
          <a:off x="825500" y="3454400"/>
          <a:ext cx="1818898" cy="710339"/>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800" b="1" i="0" strike="noStrike">
              <a:solidFill>
                <a:srgbClr val="FFFFFF"/>
              </a:solidFill>
              <a:latin typeface="Arial"/>
              <a:cs typeface="Arial"/>
            </a:rPr>
            <a:t>Principal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2</xdr:row>
      <xdr:rowOff>114300</xdr:rowOff>
    </xdr:from>
    <xdr:to>
      <xdr:col>6</xdr:col>
      <xdr:colOff>314325</xdr:colOff>
      <xdr:row>18</xdr:row>
      <xdr:rowOff>57150</xdr:rowOff>
    </xdr:to>
    <xdr:sp macro="" textlink="">
      <xdr:nvSpPr>
        <xdr:cNvPr id="2" name="Rectangle 17">
          <a:extLst>
            <a:ext uri="{FF2B5EF4-FFF2-40B4-BE49-F238E27FC236}">
              <a16:creationId xmlns:a16="http://schemas.microsoft.com/office/drawing/2014/main" id="{A98AEDC4-33EE-8C4A-AC7A-7C35AA66A524}"/>
            </a:ext>
          </a:extLst>
        </xdr:cNvPr>
        <xdr:cNvSpPr>
          <a:spLocks noChangeArrowheads="1"/>
        </xdr:cNvSpPr>
      </xdr:nvSpPr>
      <xdr:spPr bwMode="auto">
        <a:xfrm>
          <a:off x="276225" y="520700"/>
          <a:ext cx="4610100" cy="3194050"/>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200025</xdr:colOff>
      <xdr:row>0</xdr:row>
      <xdr:rowOff>19050</xdr:rowOff>
    </xdr:from>
    <xdr:to>
      <xdr:col>1</xdr:col>
      <xdr:colOff>19050</xdr:colOff>
      <xdr:row>21</xdr:row>
      <xdr:rowOff>114300</xdr:rowOff>
    </xdr:to>
    <xdr:sp macro="" textlink="">
      <xdr:nvSpPr>
        <xdr:cNvPr id="3" name="Rectangle 10">
          <a:extLst>
            <a:ext uri="{FF2B5EF4-FFF2-40B4-BE49-F238E27FC236}">
              <a16:creationId xmlns:a16="http://schemas.microsoft.com/office/drawing/2014/main" id="{4AC25C8C-0638-5540-9994-E5DFDA3BB938}"/>
            </a:ext>
          </a:extLst>
        </xdr:cNvPr>
        <xdr:cNvSpPr>
          <a:spLocks noChangeArrowheads="1"/>
        </xdr:cNvSpPr>
      </xdr:nvSpPr>
      <xdr:spPr bwMode="auto">
        <a:xfrm>
          <a:off x="200025" y="19050"/>
          <a:ext cx="581025" cy="4362450"/>
        </a:xfrm>
        <a:prstGeom prst="rect">
          <a:avLst/>
        </a:prstGeom>
        <a:solidFill>
          <a:srgbClr val="558ED5"/>
        </a:solidFill>
        <a:ln w="9525">
          <a:solidFill>
            <a:srgbClr val="4F81BD"/>
          </a:solidFill>
          <a:miter lim="800000"/>
          <a:headEnd/>
          <a:tailEnd/>
        </a:ln>
        <a:effectLst>
          <a:outerShdw dist="107763" dir="8100000" algn="ctr" rotWithShape="0">
            <a:srgbClr val="808080">
              <a:alpha val="50000"/>
            </a:srgbClr>
          </a:outerShdw>
        </a:effectLst>
      </xdr:spPr>
    </xdr:sp>
    <xdr:clientData/>
  </xdr:twoCellAnchor>
  <xdr:twoCellAnchor>
    <xdr:from>
      <xdr:col>1</xdr:col>
      <xdr:colOff>352425</xdr:colOff>
      <xdr:row>3</xdr:row>
      <xdr:rowOff>47625</xdr:rowOff>
    </xdr:from>
    <xdr:to>
      <xdr:col>9</xdr:col>
      <xdr:colOff>295275</xdr:colOff>
      <xdr:row>17</xdr:row>
      <xdr:rowOff>114300</xdr:rowOff>
    </xdr:to>
    <xdr:sp macro="" textlink="">
      <xdr:nvSpPr>
        <xdr:cNvPr id="4" name="Rectangle 6">
          <a:extLst>
            <a:ext uri="{FF2B5EF4-FFF2-40B4-BE49-F238E27FC236}">
              <a16:creationId xmlns:a16="http://schemas.microsoft.com/office/drawing/2014/main" id="{27F0B27B-C66C-B345-9E51-D62AA7404AB8}"/>
            </a:ext>
          </a:extLst>
        </xdr:cNvPr>
        <xdr:cNvSpPr>
          <a:spLocks noChangeArrowheads="1"/>
        </xdr:cNvSpPr>
      </xdr:nvSpPr>
      <xdr:spPr bwMode="auto">
        <a:xfrm>
          <a:off x="1114425" y="657225"/>
          <a:ext cx="6038850" cy="2911475"/>
        </a:xfrm>
        <a:prstGeom prst="rect">
          <a:avLst/>
        </a:prstGeom>
        <a:ln>
          <a:headEnd/>
          <a:tailEnd/>
        </a:ln>
      </xdr:spPr>
      <xdr:style>
        <a:lnRef idx="2">
          <a:schemeClr val="accent5"/>
        </a:lnRef>
        <a:fillRef idx="1">
          <a:schemeClr val="lt1"/>
        </a:fillRef>
        <a:effectRef idx="0">
          <a:schemeClr val="accent5"/>
        </a:effectRef>
        <a:fontRef idx="minor">
          <a:schemeClr val="dk1"/>
        </a:fontRef>
      </xdr:style>
      <xdr:txBody>
        <a:bodyPr/>
        <a:lstStyle/>
        <a:p>
          <a:r>
            <a:rPr lang="es-CO" sz="1800">
              <a:solidFill>
                <a:schemeClr val="dk1"/>
              </a:solidFill>
              <a:effectLst/>
              <a:latin typeface="+mn-lt"/>
              <a:ea typeface="+mn-ea"/>
              <a:cs typeface="+mn-cs"/>
            </a:rPr>
            <a:t>La Empresa Social del Estado Hospital San Vicente de Paúl es una entidad prestadora de servicios de salud de primer nivel, con calidad y eficiencia, previniendo las enfermedades, promoviendo y recuperando la salud; para ello cuenta con personal idóneo y comprometido de forma integral; satisfaciendo las necesidades y expectativas de la salud de los habitantes de Remedios, nordeste antioqueño y todo quien lo necesite</a:t>
          </a:r>
          <a:r>
            <a:rPr lang="es-CO" sz="1800">
              <a:effectLst/>
            </a:rPr>
            <a:t> </a:t>
          </a:r>
          <a:endParaRPr lang="es-ES" sz="1800"/>
        </a:p>
      </xdr:txBody>
    </xdr:sp>
    <xdr:clientData/>
  </xdr:twoCellAnchor>
  <xdr:twoCellAnchor>
    <xdr:from>
      <xdr:col>0</xdr:col>
      <xdr:colOff>152400</xdr:colOff>
      <xdr:row>0</xdr:row>
      <xdr:rowOff>66675</xdr:rowOff>
    </xdr:from>
    <xdr:to>
      <xdr:col>0</xdr:col>
      <xdr:colOff>742950</xdr:colOff>
      <xdr:row>21</xdr:row>
      <xdr:rowOff>47625</xdr:rowOff>
    </xdr:to>
    <xdr:sp macro="" textlink="">
      <xdr:nvSpPr>
        <xdr:cNvPr id="5" name="Rectangle 7" descr="Mármol verde">
          <a:extLst>
            <a:ext uri="{FF2B5EF4-FFF2-40B4-BE49-F238E27FC236}">
              <a16:creationId xmlns:a16="http://schemas.microsoft.com/office/drawing/2014/main" id="{1E006E33-2685-2A47-9158-D51246505F70}"/>
            </a:ext>
          </a:extLst>
        </xdr:cNvPr>
        <xdr:cNvSpPr>
          <a:spLocks noChangeArrowheads="1"/>
        </xdr:cNvSpPr>
      </xdr:nvSpPr>
      <xdr:spPr bwMode="auto">
        <a:xfrm>
          <a:off x="152400" y="66675"/>
          <a:ext cx="590550" cy="4248150"/>
        </a:xfrm>
        <a:prstGeom prst="rect">
          <a:avLst/>
        </a:prstGeom>
        <a:solidFill>
          <a:srgbClr val="00B050"/>
        </a:solidFill>
        <a:ln w="9525">
          <a:noFill/>
          <a:miter lim="800000"/>
          <a:headEnd/>
          <a:tailEnd/>
        </a:ln>
        <a:effectLst>
          <a:prstShdw prst="shdw17" dist="17961" dir="2700000">
            <a:srgbClr val="006600">
              <a:gamma/>
              <a:shade val="60000"/>
              <a:invGamma/>
            </a:srgbClr>
          </a:prstShdw>
        </a:effectLst>
      </xdr:spPr>
      <xdr:txBody>
        <a:bodyPr vertOverflow="clip" vert="wordArtVert" wrap="square" lIns="64008" tIns="0" rIns="64008" bIns="0" anchor="ctr" upright="1"/>
        <a:lstStyle/>
        <a:p>
          <a:pPr algn="ctr" rtl="1">
            <a:defRPr sz="1000"/>
          </a:pPr>
          <a:r>
            <a:rPr lang="es-ES" sz="2800" b="1" i="0" strike="noStrike">
              <a:solidFill>
                <a:srgbClr val="FFFFFF"/>
              </a:solidFill>
              <a:latin typeface="Arial" panose="020B0604020202020204" pitchFamily="34" charset="0"/>
              <a:cs typeface="Arial" panose="020B0604020202020204" pitchFamily="34" charset="0"/>
            </a:rPr>
            <a:t>Misión</a:t>
          </a:r>
        </a:p>
      </xdr:txBody>
    </xdr:sp>
    <xdr:clientData/>
  </xdr:twoCellAnchor>
  <xdr:twoCellAnchor>
    <xdr:from>
      <xdr:col>7</xdr:col>
      <xdr:colOff>342900</xdr:colOff>
      <xdr:row>18</xdr:row>
      <xdr:rowOff>114300</xdr:rowOff>
    </xdr:from>
    <xdr:to>
      <xdr:col>9</xdr:col>
      <xdr:colOff>266700</xdr:colOff>
      <xdr:row>21</xdr:row>
      <xdr:rowOff>85725</xdr:rowOff>
    </xdr:to>
    <xdr:grpSp>
      <xdr:nvGrpSpPr>
        <xdr:cNvPr id="6" name="Group 23">
          <a:extLst>
            <a:ext uri="{FF2B5EF4-FFF2-40B4-BE49-F238E27FC236}">
              <a16:creationId xmlns:a16="http://schemas.microsoft.com/office/drawing/2014/main" id="{86E2FE83-CEBD-CF40-8F81-D38D267FF1C1}"/>
            </a:ext>
          </a:extLst>
        </xdr:cNvPr>
        <xdr:cNvGrpSpPr>
          <a:grpSpLocks/>
        </xdr:cNvGrpSpPr>
      </xdr:nvGrpSpPr>
      <xdr:grpSpPr bwMode="auto">
        <a:xfrm>
          <a:off x="5684698" y="3422984"/>
          <a:ext cx="1450028" cy="456030"/>
          <a:chOff x="524" y="310"/>
          <a:chExt cx="152" cy="48"/>
        </a:xfrm>
      </xdr:grpSpPr>
      <xdr:grpSp>
        <xdr:nvGrpSpPr>
          <xdr:cNvPr id="7" name="Group 22">
            <a:extLst>
              <a:ext uri="{FF2B5EF4-FFF2-40B4-BE49-F238E27FC236}">
                <a16:creationId xmlns:a16="http://schemas.microsoft.com/office/drawing/2014/main" id="{2D04A64C-6C94-9D48-10A4-1A081787B989}"/>
              </a:ext>
            </a:extLst>
          </xdr:cNvPr>
          <xdr:cNvGrpSpPr>
            <a:grpSpLocks/>
          </xdr:cNvGrpSpPr>
        </xdr:nvGrpSpPr>
        <xdr:grpSpPr bwMode="auto">
          <a:xfrm>
            <a:off x="524" y="310"/>
            <a:ext cx="152" cy="48"/>
            <a:chOff x="405" y="314"/>
            <a:chExt cx="152" cy="48"/>
          </a:xfrm>
        </xdr:grpSpPr>
        <xdr:grpSp>
          <xdr:nvGrpSpPr>
            <xdr:cNvPr id="9" name="Group 21">
              <a:extLst>
                <a:ext uri="{FF2B5EF4-FFF2-40B4-BE49-F238E27FC236}">
                  <a16:creationId xmlns:a16="http://schemas.microsoft.com/office/drawing/2014/main" id="{7A040170-0C4D-6F9D-5B86-73B9C3C1DEB0}"/>
                </a:ext>
              </a:extLst>
            </xdr:cNvPr>
            <xdr:cNvGrpSpPr>
              <a:grpSpLocks/>
            </xdr:cNvGrpSpPr>
          </xdr:nvGrpSpPr>
          <xdr:grpSpPr bwMode="auto">
            <a:xfrm>
              <a:off x="405" y="314"/>
              <a:ext cx="152" cy="48"/>
              <a:chOff x="406" y="315"/>
              <a:chExt cx="152" cy="48"/>
            </a:xfrm>
          </xdr:grpSpPr>
          <xdr:grpSp>
            <xdr:nvGrpSpPr>
              <xdr:cNvPr id="11" name="Group 18">
                <a:extLst>
                  <a:ext uri="{FF2B5EF4-FFF2-40B4-BE49-F238E27FC236}">
                    <a16:creationId xmlns:a16="http://schemas.microsoft.com/office/drawing/2014/main" id="{25A082BD-F048-2BFE-AD6F-FC124F48A9E9}"/>
                  </a:ext>
                </a:extLst>
              </xdr:cNvPr>
              <xdr:cNvGrpSpPr>
                <a:grpSpLocks/>
              </xdr:cNvGrpSpPr>
            </xdr:nvGrpSpPr>
            <xdr:grpSpPr bwMode="auto">
              <a:xfrm>
                <a:off x="406" y="315"/>
                <a:ext cx="152" cy="48"/>
                <a:chOff x="586" y="315"/>
                <a:chExt cx="152" cy="48"/>
              </a:xfrm>
            </xdr:grpSpPr>
            <xdr:sp macro="" textlink="">
              <xdr:nvSpPr>
                <xdr:cNvPr id="13" name="Rectangle 13">
                  <a:extLst>
                    <a:ext uri="{FF2B5EF4-FFF2-40B4-BE49-F238E27FC236}">
                      <a16:creationId xmlns:a16="http://schemas.microsoft.com/office/drawing/2014/main" id="{2866D6C9-6C92-5BC3-9D78-C52EDAB53C49}"/>
                    </a:ext>
                  </a:extLst>
                </xdr:cNvPr>
                <xdr:cNvSpPr>
                  <a:spLocks noChangeArrowheads="1"/>
                </xdr:cNvSpPr>
              </xdr:nvSpPr>
              <xdr:spPr bwMode="auto">
                <a:xfrm>
                  <a:off x="586" y="315"/>
                  <a:ext cx="152" cy="48"/>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Rectangle 15">
                  <a:extLst>
                    <a:ext uri="{FF2B5EF4-FFF2-40B4-BE49-F238E27FC236}">
                      <a16:creationId xmlns:a16="http://schemas.microsoft.com/office/drawing/2014/main" id="{51918D62-6A90-53D9-015B-8C8580DB487B}"/>
                    </a:ext>
                  </a:extLst>
                </xdr:cNvPr>
                <xdr:cNvSpPr>
                  <a:spLocks noChangeArrowheads="1"/>
                </xdr:cNvSpPr>
              </xdr:nvSpPr>
              <xdr:spPr bwMode="auto">
                <a:xfrm>
                  <a:off x="591" y="318"/>
                  <a:ext cx="58" cy="42"/>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12" name="Rectangle 14">
                <a:extLst>
                  <a:ext uri="{FF2B5EF4-FFF2-40B4-BE49-F238E27FC236}">
                    <a16:creationId xmlns:a16="http://schemas.microsoft.com/office/drawing/2014/main" id="{C654A12B-FA24-39CB-8FF7-9822B10AAC27}"/>
                  </a:ext>
                </a:extLst>
              </xdr:cNvPr>
              <xdr:cNvSpPr>
                <a:spLocks noChangeArrowheads="1"/>
              </xdr:cNvSpPr>
            </xdr:nvSpPr>
            <xdr:spPr bwMode="auto">
              <a:xfrm>
                <a:off x="473" y="318"/>
                <a:ext cx="82" cy="41"/>
              </a:xfrm>
              <a:prstGeom prst="rect">
                <a:avLst/>
              </a:prstGeom>
              <a:solidFill>
                <a:srgbClr val="C0C0C0"/>
              </a:solidFill>
              <a:ln>
                <a:noFill/>
              </a:ln>
              <a:effectLst>
                <a:prstShdw prst="shdw17" dist="17961" dir="135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10" name="AutoShape 8">
              <a:hlinkClick xmlns:r="http://schemas.openxmlformats.org/officeDocument/2006/relationships" r:id="rId1" tooltip="Presione Click para regresar al Indice"/>
              <a:extLst>
                <a:ext uri="{FF2B5EF4-FFF2-40B4-BE49-F238E27FC236}">
                  <a16:creationId xmlns:a16="http://schemas.microsoft.com/office/drawing/2014/main" id="{A2EA8FC8-DD7A-6DEF-346A-26A1549E3DA2}"/>
                </a:ext>
              </a:extLst>
            </xdr:cNvPr>
            <xdr:cNvSpPr>
              <a:spLocks noChangeArrowheads="1"/>
            </xdr:cNvSpPr>
          </xdr:nvSpPr>
          <xdr:spPr bwMode="auto">
            <a:xfrm>
              <a:off x="416" y="321"/>
              <a:ext cx="46" cy="36"/>
            </a:xfrm>
            <a:prstGeom prst="leftArrow">
              <a:avLst>
                <a:gd name="adj1" fmla="val 50000"/>
                <a:gd name="adj2" fmla="val 31944"/>
              </a:avLst>
            </a:prstGeom>
            <a:solidFill>
              <a:srgbClr val="FF0000"/>
            </a:solidFill>
            <a:ln w="9525">
              <a:noFill/>
              <a:miter lim="800000"/>
              <a:headEnd/>
              <a:tailEnd/>
            </a:ln>
            <a:effectLst>
              <a:prstShdw prst="shdw18" dist="17961" dir="13500000">
                <a:srgbClr val="FF0000">
                  <a:gamma/>
                  <a:shade val="60000"/>
                  <a:invGamma/>
                </a:srgbClr>
              </a:prstShdw>
            </a:effectLst>
          </xdr:spPr>
          <xdr:txBody>
            <a:bodyPr vertOverflow="clip" wrap="square" lIns="27432" tIns="22860" rIns="0" bIns="0" anchor="t" upright="1"/>
            <a:lstStyle/>
            <a:p>
              <a:pPr algn="l" rtl="1">
                <a:defRPr sz="1000"/>
              </a:pPr>
              <a:r>
                <a:rPr lang="es-ES" sz="900" b="0" i="0" strike="noStrike">
                  <a:solidFill>
                    <a:srgbClr val="FFFFFF"/>
                  </a:solidFill>
                  <a:latin typeface="Arial"/>
                  <a:cs typeface="Arial"/>
                </a:rPr>
                <a:t>Atrás</a:t>
              </a:r>
            </a:p>
          </xdr:txBody>
        </xdr:sp>
      </xdr:grpSp>
      <xdr:sp macro="" textlink="">
        <xdr:nvSpPr>
          <xdr:cNvPr id="8" name="AutoShape 12">
            <a:hlinkClick xmlns:r="http://schemas.openxmlformats.org/officeDocument/2006/relationships" r:id="rId2" tooltip="Presione Click para ir a la Página Principal"/>
            <a:extLst>
              <a:ext uri="{FF2B5EF4-FFF2-40B4-BE49-F238E27FC236}">
                <a16:creationId xmlns:a16="http://schemas.microsoft.com/office/drawing/2014/main" id="{1432ED22-CDF5-3A5C-413A-F9804A7A6F55}"/>
              </a:ext>
            </a:extLst>
          </xdr:cNvPr>
          <xdr:cNvSpPr>
            <a:spLocks noChangeArrowheads="1"/>
          </xdr:cNvSpPr>
        </xdr:nvSpPr>
        <xdr:spPr bwMode="auto">
          <a:xfrm>
            <a:off x="598" y="317"/>
            <a:ext cx="68" cy="32"/>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000" b="0" i="0" strike="noStrike">
                <a:solidFill>
                  <a:srgbClr val="FFFFFF"/>
                </a:solidFill>
                <a:latin typeface="Arial"/>
                <a:cs typeface="Arial"/>
              </a:rPr>
              <a:t>Principal</a:t>
            </a:r>
          </a:p>
        </xdr:txBody>
      </xdr:sp>
    </xdr:grpSp>
    <xdr:clientData/>
  </xdr:twoCellAnchor>
  <xdr:twoCellAnchor editAs="oneCell">
    <xdr:from>
      <xdr:col>3</xdr:col>
      <xdr:colOff>512457</xdr:colOff>
      <xdr:row>19</xdr:row>
      <xdr:rowOff>94693</xdr:rowOff>
    </xdr:from>
    <xdr:to>
      <xdr:col>5</xdr:col>
      <xdr:colOff>570493</xdr:colOff>
      <xdr:row>21</xdr:row>
      <xdr:rowOff>898470</xdr:rowOff>
    </xdr:to>
    <xdr:pic>
      <xdr:nvPicPr>
        <xdr:cNvPr id="15" name="image1.jpeg">
          <a:extLst>
            <a:ext uri="{FF2B5EF4-FFF2-40B4-BE49-F238E27FC236}">
              <a16:creationId xmlns:a16="http://schemas.microsoft.com/office/drawing/2014/main" id="{D762B71F-C8F4-274C-9024-73D9029359A2}"/>
            </a:ext>
          </a:extLst>
        </xdr:cNvPr>
        <xdr:cNvPicPr/>
      </xdr:nvPicPr>
      <xdr:blipFill>
        <a:blip xmlns:r="http://schemas.openxmlformats.org/officeDocument/2006/relationships" r:embed="rId3" cstate="print"/>
        <a:stretch>
          <a:fillRect/>
        </a:stretch>
      </xdr:blipFill>
      <xdr:spPr>
        <a:xfrm>
          <a:off x="2801799" y="3553772"/>
          <a:ext cx="1584264" cy="1137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276225</xdr:colOff>
      <xdr:row>1</xdr:row>
      <xdr:rowOff>114300</xdr:rowOff>
    </xdr:from>
    <xdr:to>
      <xdr:col>6</xdr:col>
      <xdr:colOff>466725</xdr:colOff>
      <xdr:row>26</xdr:row>
      <xdr:rowOff>28575</xdr:rowOff>
    </xdr:to>
    <xdr:sp macro="" textlink="">
      <xdr:nvSpPr>
        <xdr:cNvPr id="2" name="Rectangle 1">
          <a:extLst>
            <a:ext uri="{FF2B5EF4-FFF2-40B4-BE49-F238E27FC236}">
              <a16:creationId xmlns:a16="http://schemas.microsoft.com/office/drawing/2014/main" id="{AE9B468B-B9CD-4C41-A15F-D4216FB5C5D1}"/>
            </a:ext>
          </a:extLst>
        </xdr:cNvPr>
        <xdr:cNvSpPr>
          <a:spLocks noChangeArrowheads="1"/>
        </xdr:cNvSpPr>
      </xdr:nvSpPr>
      <xdr:spPr bwMode="auto">
        <a:xfrm>
          <a:off x="276225" y="317500"/>
          <a:ext cx="4762500" cy="499427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247650</xdr:colOff>
      <xdr:row>23</xdr:row>
      <xdr:rowOff>85725</xdr:rowOff>
    </xdr:from>
    <xdr:to>
      <xdr:col>10</xdr:col>
      <xdr:colOff>171450</xdr:colOff>
      <xdr:row>26</xdr:row>
      <xdr:rowOff>57150</xdr:rowOff>
    </xdr:to>
    <xdr:sp macro="" textlink="">
      <xdr:nvSpPr>
        <xdr:cNvPr id="3" name="Rectangle 2">
          <a:extLst>
            <a:ext uri="{FF2B5EF4-FFF2-40B4-BE49-F238E27FC236}">
              <a16:creationId xmlns:a16="http://schemas.microsoft.com/office/drawing/2014/main" id="{F9BD6319-0B43-CB40-BADF-356D496313A6}"/>
            </a:ext>
          </a:extLst>
        </xdr:cNvPr>
        <xdr:cNvSpPr>
          <a:spLocks noChangeArrowheads="1"/>
        </xdr:cNvSpPr>
      </xdr:nvSpPr>
      <xdr:spPr bwMode="auto">
        <a:xfrm>
          <a:off x="5581650" y="4759325"/>
          <a:ext cx="2070100" cy="58102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200025</xdr:colOff>
      <xdr:row>0</xdr:row>
      <xdr:rowOff>19050</xdr:rowOff>
    </xdr:from>
    <xdr:to>
      <xdr:col>1</xdr:col>
      <xdr:colOff>19050</xdr:colOff>
      <xdr:row>26</xdr:row>
      <xdr:rowOff>114300</xdr:rowOff>
    </xdr:to>
    <xdr:sp macro="" textlink="">
      <xdr:nvSpPr>
        <xdr:cNvPr id="4" name="Rectangle 3">
          <a:extLst>
            <a:ext uri="{FF2B5EF4-FFF2-40B4-BE49-F238E27FC236}">
              <a16:creationId xmlns:a16="http://schemas.microsoft.com/office/drawing/2014/main" id="{97513566-D38D-4445-A191-7F8AA1DA5559}"/>
            </a:ext>
          </a:extLst>
        </xdr:cNvPr>
        <xdr:cNvSpPr>
          <a:spLocks noChangeArrowheads="1"/>
        </xdr:cNvSpPr>
      </xdr:nvSpPr>
      <xdr:spPr bwMode="auto">
        <a:xfrm>
          <a:off x="200025" y="19050"/>
          <a:ext cx="581025" cy="5378450"/>
        </a:xfrm>
        <a:prstGeom prst="rect">
          <a:avLst/>
        </a:prstGeom>
        <a:solidFill>
          <a:srgbClr val="558ED5"/>
        </a:solidFill>
        <a:ln w="9525">
          <a:solidFill>
            <a:srgbClr val="4F81BD"/>
          </a:solidFill>
          <a:miter lim="800000"/>
          <a:headEnd/>
          <a:tailEnd/>
        </a:ln>
        <a:effectLst>
          <a:outerShdw dist="107763" dir="8100000" algn="ctr" rotWithShape="0">
            <a:srgbClr val="808080">
              <a:alpha val="50000"/>
            </a:srgbClr>
          </a:outerShdw>
        </a:effectLst>
      </xdr:spPr>
    </xdr:sp>
    <xdr:clientData/>
  </xdr:twoCellAnchor>
  <xdr:twoCellAnchor>
    <xdr:from>
      <xdr:col>1</xdr:col>
      <xdr:colOff>352425</xdr:colOff>
      <xdr:row>2</xdr:row>
      <xdr:rowOff>47625</xdr:rowOff>
    </xdr:from>
    <xdr:to>
      <xdr:col>10</xdr:col>
      <xdr:colOff>295275</xdr:colOff>
      <xdr:row>22</xdr:row>
      <xdr:rowOff>114300</xdr:rowOff>
    </xdr:to>
    <xdr:sp macro="" textlink="">
      <xdr:nvSpPr>
        <xdr:cNvPr id="5" name="Rectangle 4">
          <a:extLst>
            <a:ext uri="{FF2B5EF4-FFF2-40B4-BE49-F238E27FC236}">
              <a16:creationId xmlns:a16="http://schemas.microsoft.com/office/drawing/2014/main" id="{28C42B34-4593-F94B-B358-F847731007B7}"/>
            </a:ext>
          </a:extLst>
        </xdr:cNvPr>
        <xdr:cNvSpPr>
          <a:spLocks noChangeArrowheads="1"/>
        </xdr:cNvSpPr>
      </xdr:nvSpPr>
      <xdr:spPr bwMode="auto">
        <a:xfrm>
          <a:off x="1114425" y="454025"/>
          <a:ext cx="6661150" cy="4130675"/>
        </a:xfrm>
        <a:prstGeom prst="rect">
          <a:avLst/>
        </a:prstGeom>
        <a:ln/>
      </xdr:spPr>
      <xdr:style>
        <a:lnRef idx="2">
          <a:schemeClr val="accent5"/>
        </a:lnRef>
        <a:fillRef idx="1">
          <a:schemeClr val="lt1"/>
        </a:fillRef>
        <a:effectRef idx="0">
          <a:schemeClr val="accent5"/>
        </a:effectRef>
        <a:fontRef idx="minor">
          <a:schemeClr val="dk1"/>
        </a:fontRef>
      </xdr:style>
      <xdr:txBody>
        <a:bodyPr/>
        <a:lstStyle/>
        <a:p>
          <a:r>
            <a:rPr lang="es-ES" sz="2400"/>
            <a:t>Para el año 2025 seremos identificados como una IPS líder en el primer nivel de atención, en proceso de acreditación, reconocida por su mejoramiento continuo, excelencia en la atención, personal idóneo trabajando en equipo y con una infraestructura que brinde un ambiente agradable que satisfaga las expectativas de nuestros usuarios internos y externos.</a:t>
          </a:r>
        </a:p>
      </xdr:txBody>
    </xdr:sp>
    <xdr:clientData/>
  </xdr:twoCellAnchor>
  <xdr:twoCellAnchor>
    <xdr:from>
      <xdr:col>0</xdr:col>
      <xdr:colOff>139701</xdr:colOff>
      <xdr:row>0</xdr:row>
      <xdr:rowOff>66675</xdr:rowOff>
    </xdr:from>
    <xdr:to>
      <xdr:col>0</xdr:col>
      <xdr:colOff>742951</xdr:colOff>
      <xdr:row>26</xdr:row>
      <xdr:rowOff>38100</xdr:rowOff>
    </xdr:to>
    <xdr:sp macro="" textlink="">
      <xdr:nvSpPr>
        <xdr:cNvPr id="6" name="Rectangle 6" descr="Mármol verde">
          <a:extLst>
            <a:ext uri="{FF2B5EF4-FFF2-40B4-BE49-F238E27FC236}">
              <a16:creationId xmlns:a16="http://schemas.microsoft.com/office/drawing/2014/main" id="{6B16A400-F3F0-F54D-9291-76E7905629D6}"/>
            </a:ext>
          </a:extLst>
        </xdr:cNvPr>
        <xdr:cNvSpPr>
          <a:spLocks noChangeArrowheads="1"/>
        </xdr:cNvSpPr>
      </xdr:nvSpPr>
      <xdr:spPr bwMode="auto">
        <a:xfrm>
          <a:off x="139701" y="66675"/>
          <a:ext cx="603250" cy="5254625"/>
        </a:xfrm>
        <a:prstGeom prst="rect">
          <a:avLst/>
        </a:prstGeom>
        <a:solidFill>
          <a:srgbClr val="00B050"/>
        </a:solidFill>
        <a:ln w="9525">
          <a:noFill/>
          <a:miter lim="800000"/>
          <a:headEnd/>
          <a:tailEnd/>
        </a:ln>
        <a:effectLst>
          <a:prstShdw prst="shdw17" dist="17961" dir="2700000">
            <a:srgbClr val="006600">
              <a:gamma/>
              <a:shade val="60000"/>
              <a:invGamma/>
            </a:srgbClr>
          </a:prstShdw>
        </a:effectLst>
      </xdr:spPr>
      <xdr:txBody>
        <a:bodyPr vertOverflow="clip" vert="wordArtVert" wrap="square" lIns="64008" tIns="0" rIns="64008" bIns="0" anchor="ctr" upright="1"/>
        <a:lstStyle/>
        <a:p>
          <a:pPr algn="ctr" rtl="1">
            <a:defRPr sz="1000"/>
          </a:pPr>
          <a:r>
            <a:rPr lang="es-ES" sz="2800" b="1" i="0" strike="noStrike">
              <a:solidFill>
                <a:srgbClr val="FFFFFF"/>
              </a:solidFill>
              <a:latin typeface="Arial" panose="020B0604020202020204" pitchFamily="34" charset="0"/>
              <a:cs typeface="Arial" panose="020B0604020202020204" pitchFamily="34" charset="0"/>
            </a:rPr>
            <a:t>Visión</a:t>
          </a:r>
        </a:p>
      </xdr:txBody>
    </xdr:sp>
    <xdr:clientData/>
  </xdr:twoCellAnchor>
  <xdr:twoCellAnchor>
    <xdr:from>
      <xdr:col>7</xdr:col>
      <xdr:colOff>295275</xdr:colOff>
      <xdr:row>23</xdr:row>
      <xdr:rowOff>114300</xdr:rowOff>
    </xdr:from>
    <xdr:to>
      <xdr:col>9</xdr:col>
      <xdr:colOff>85725</xdr:colOff>
      <xdr:row>26</xdr:row>
      <xdr:rowOff>28575</xdr:rowOff>
    </xdr:to>
    <xdr:sp macro="" textlink="">
      <xdr:nvSpPr>
        <xdr:cNvPr id="7" name="Rectangle 7">
          <a:extLst>
            <a:ext uri="{FF2B5EF4-FFF2-40B4-BE49-F238E27FC236}">
              <a16:creationId xmlns:a16="http://schemas.microsoft.com/office/drawing/2014/main" id="{F0AEB03D-D435-D84B-B530-B4314AAE1C8F}"/>
            </a:ext>
          </a:extLst>
        </xdr:cNvPr>
        <xdr:cNvSpPr>
          <a:spLocks noChangeArrowheads="1"/>
        </xdr:cNvSpPr>
      </xdr:nvSpPr>
      <xdr:spPr bwMode="auto">
        <a:xfrm>
          <a:off x="5629275" y="4787900"/>
          <a:ext cx="1314450" cy="52387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23</xdr:row>
      <xdr:rowOff>142875</xdr:rowOff>
    </xdr:from>
    <xdr:to>
      <xdr:col>9</xdr:col>
      <xdr:colOff>28575</xdr:colOff>
      <xdr:row>26</xdr:row>
      <xdr:rowOff>0</xdr:rowOff>
    </xdr:to>
    <xdr:sp macro="" textlink="">
      <xdr:nvSpPr>
        <xdr:cNvPr id="8" name="AutoShape 8">
          <a:hlinkClick xmlns:r="http://schemas.openxmlformats.org/officeDocument/2006/relationships" r:id="rId1" tooltip="Presione Click para regresar al Indice"/>
          <a:extLst>
            <a:ext uri="{FF2B5EF4-FFF2-40B4-BE49-F238E27FC236}">
              <a16:creationId xmlns:a16="http://schemas.microsoft.com/office/drawing/2014/main" id="{EBB8B50E-D45C-104A-BA15-500A2AE6343C}"/>
            </a:ext>
          </a:extLst>
        </xdr:cNvPr>
        <xdr:cNvSpPr>
          <a:spLocks noChangeArrowheads="1"/>
        </xdr:cNvSpPr>
      </xdr:nvSpPr>
      <xdr:spPr bwMode="auto">
        <a:xfrm>
          <a:off x="5686425" y="4816475"/>
          <a:ext cx="1200150" cy="466725"/>
        </a:xfrm>
        <a:prstGeom prst="leftArrow">
          <a:avLst>
            <a:gd name="adj1" fmla="val 50000"/>
            <a:gd name="adj2" fmla="val 87500"/>
          </a:avLst>
        </a:prstGeom>
        <a:solidFill>
          <a:srgbClr val="FF0000"/>
        </a:solidFill>
        <a:ln w="9525">
          <a:noFill/>
          <a:miter lim="800000"/>
          <a:headEnd/>
          <a:tailEnd/>
        </a:ln>
        <a:effectLst>
          <a:prstShdw prst="shdw18" dist="17961" dir="13500000">
            <a:srgbClr val="FF0000">
              <a:gamma/>
              <a:shade val="60000"/>
              <a:invGamma/>
            </a:srgbClr>
          </a:prstShdw>
        </a:effectLst>
      </xdr:spPr>
      <xdr:txBody>
        <a:bodyPr vertOverflow="clip" wrap="square" lIns="27432" tIns="22860" rIns="0" bIns="0" anchor="t" upright="1"/>
        <a:lstStyle/>
        <a:p>
          <a:pPr algn="l" rtl="1">
            <a:defRPr sz="1000"/>
          </a:pPr>
          <a:r>
            <a:rPr lang="es-ES" sz="900" b="0" i="0" strike="noStrike">
              <a:solidFill>
                <a:srgbClr val="FFFFFF"/>
              </a:solidFill>
              <a:latin typeface="Arial"/>
              <a:cs typeface="Arial"/>
            </a:rPr>
            <a:t>Atrás</a:t>
          </a:r>
        </a:p>
      </xdr:txBody>
    </xdr:sp>
    <xdr:clientData/>
  </xdr:twoCellAnchor>
  <xdr:twoCellAnchor>
    <xdr:from>
      <xdr:col>9</xdr:col>
      <xdr:colOff>123825</xdr:colOff>
      <xdr:row>23</xdr:row>
      <xdr:rowOff>123825</xdr:rowOff>
    </xdr:from>
    <xdr:to>
      <xdr:col>10</xdr:col>
      <xdr:colOff>142875</xdr:colOff>
      <xdr:row>26</xdr:row>
      <xdr:rowOff>28575</xdr:rowOff>
    </xdr:to>
    <xdr:sp macro="" textlink="">
      <xdr:nvSpPr>
        <xdr:cNvPr id="9" name="Rectangle 9">
          <a:extLst>
            <a:ext uri="{FF2B5EF4-FFF2-40B4-BE49-F238E27FC236}">
              <a16:creationId xmlns:a16="http://schemas.microsoft.com/office/drawing/2014/main" id="{65C72516-8A33-4742-B494-17C6ADCFA8EE}"/>
            </a:ext>
          </a:extLst>
        </xdr:cNvPr>
        <xdr:cNvSpPr>
          <a:spLocks noChangeArrowheads="1"/>
        </xdr:cNvSpPr>
      </xdr:nvSpPr>
      <xdr:spPr bwMode="auto">
        <a:xfrm>
          <a:off x="6981825" y="4797425"/>
          <a:ext cx="641350" cy="514350"/>
        </a:xfrm>
        <a:prstGeom prst="rect">
          <a:avLst/>
        </a:prstGeom>
        <a:solidFill>
          <a:srgbClr val="C0C0C0"/>
        </a:solidFill>
        <a:ln>
          <a:noFill/>
        </a:ln>
        <a:effectLst>
          <a:prstShdw prst="shdw17" dist="17961" dir="135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180975</xdr:colOff>
      <xdr:row>24</xdr:row>
      <xdr:rowOff>0</xdr:rowOff>
    </xdr:from>
    <xdr:to>
      <xdr:col>10</xdr:col>
      <xdr:colOff>66675</xdr:colOff>
      <xdr:row>25</xdr:row>
      <xdr:rowOff>142875</xdr:rowOff>
    </xdr:to>
    <xdr:sp macro="" textlink="">
      <xdr:nvSpPr>
        <xdr:cNvPr id="10" name="AutoShape 10">
          <a:hlinkClick xmlns:r="http://schemas.openxmlformats.org/officeDocument/2006/relationships" r:id="rId2"/>
          <a:extLst>
            <a:ext uri="{FF2B5EF4-FFF2-40B4-BE49-F238E27FC236}">
              <a16:creationId xmlns:a16="http://schemas.microsoft.com/office/drawing/2014/main" id="{EA0019F4-2B26-4F46-87AF-63498A12FF91}"/>
            </a:ext>
          </a:extLst>
        </xdr:cNvPr>
        <xdr:cNvSpPr>
          <a:spLocks noChangeArrowheads="1"/>
        </xdr:cNvSpPr>
      </xdr:nvSpPr>
      <xdr:spPr bwMode="auto">
        <a:xfrm>
          <a:off x="7038975" y="4876800"/>
          <a:ext cx="508000" cy="346075"/>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000" b="0" i="0" strike="noStrike">
              <a:solidFill>
                <a:srgbClr val="FFFFFF"/>
              </a:solidFill>
              <a:latin typeface="Arial"/>
              <a:cs typeface="Arial"/>
            </a:rPr>
            <a:t>Principal</a:t>
          </a:r>
        </a:p>
      </xdr:txBody>
    </xdr:sp>
    <xdr:clientData/>
  </xdr:twoCellAnchor>
  <xdr:twoCellAnchor editAs="oneCell">
    <xdr:from>
      <xdr:col>10</xdr:col>
      <xdr:colOff>969818</xdr:colOff>
      <xdr:row>5</xdr:row>
      <xdr:rowOff>15394</xdr:rowOff>
    </xdr:from>
    <xdr:to>
      <xdr:col>10</xdr:col>
      <xdr:colOff>2554082</xdr:colOff>
      <xdr:row>12</xdr:row>
      <xdr:rowOff>21927</xdr:rowOff>
    </xdr:to>
    <xdr:pic>
      <xdr:nvPicPr>
        <xdr:cNvPr id="11" name="image1.jpeg">
          <a:extLst>
            <a:ext uri="{FF2B5EF4-FFF2-40B4-BE49-F238E27FC236}">
              <a16:creationId xmlns:a16="http://schemas.microsoft.com/office/drawing/2014/main" id="{8FAF6D72-CAB9-E049-B14C-92E66AA323A0}"/>
            </a:ext>
          </a:extLst>
        </xdr:cNvPr>
        <xdr:cNvPicPr/>
      </xdr:nvPicPr>
      <xdr:blipFill>
        <a:blip xmlns:r="http://schemas.openxmlformats.org/officeDocument/2006/relationships" r:embed="rId3" cstate="print"/>
        <a:stretch>
          <a:fillRect/>
        </a:stretch>
      </xdr:blipFill>
      <xdr:spPr>
        <a:xfrm>
          <a:off x="8451273" y="823576"/>
          <a:ext cx="1584264" cy="11379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276225</xdr:colOff>
      <xdr:row>0</xdr:row>
      <xdr:rowOff>304800</xdr:rowOff>
    </xdr:from>
    <xdr:to>
      <xdr:col>6</xdr:col>
      <xdr:colOff>600075</xdr:colOff>
      <xdr:row>20</xdr:row>
      <xdr:rowOff>66675</xdr:rowOff>
    </xdr:to>
    <xdr:sp macro="" textlink="">
      <xdr:nvSpPr>
        <xdr:cNvPr id="2" name="Rectangle 1">
          <a:extLst>
            <a:ext uri="{FF2B5EF4-FFF2-40B4-BE49-F238E27FC236}">
              <a16:creationId xmlns:a16="http://schemas.microsoft.com/office/drawing/2014/main" id="{41F3AF30-7D2B-AD44-95EA-1B41E02C862F}"/>
            </a:ext>
          </a:extLst>
        </xdr:cNvPr>
        <xdr:cNvSpPr>
          <a:spLocks noChangeArrowheads="1"/>
        </xdr:cNvSpPr>
      </xdr:nvSpPr>
      <xdr:spPr bwMode="auto">
        <a:xfrm>
          <a:off x="276225" y="203200"/>
          <a:ext cx="4895850" cy="392747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247650</xdr:colOff>
      <xdr:row>18</xdr:row>
      <xdr:rowOff>85725</xdr:rowOff>
    </xdr:from>
    <xdr:to>
      <xdr:col>9</xdr:col>
      <xdr:colOff>171450</xdr:colOff>
      <xdr:row>21</xdr:row>
      <xdr:rowOff>57150</xdr:rowOff>
    </xdr:to>
    <xdr:sp macro="" textlink="">
      <xdr:nvSpPr>
        <xdr:cNvPr id="3" name="Rectangle 2">
          <a:extLst>
            <a:ext uri="{FF2B5EF4-FFF2-40B4-BE49-F238E27FC236}">
              <a16:creationId xmlns:a16="http://schemas.microsoft.com/office/drawing/2014/main" id="{A3C56ECB-2998-604A-B139-F959CA677581}"/>
            </a:ext>
          </a:extLst>
        </xdr:cNvPr>
        <xdr:cNvSpPr>
          <a:spLocks noChangeArrowheads="1"/>
        </xdr:cNvSpPr>
      </xdr:nvSpPr>
      <xdr:spPr bwMode="auto">
        <a:xfrm>
          <a:off x="5581650" y="3743325"/>
          <a:ext cx="1447800" cy="58102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238125</xdr:colOff>
      <xdr:row>0</xdr:row>
      <xdr:rowOff>19050</xdr:rowOff>
    </xdr:from>
    <xdr:to>
      <xdr:col>1</xdr:col>
      <xdr:colOff>19050</xdr:colOff>
      <xdr:row>21</xdr:row>
      <xdr:rowOff>123825</xdr:rowOff>
    </xdr:to>
    <xdr:sp macro="" textlink="">
      <xdr:nvSpPr>
        <xdr:cNvPr id="4" name="Rectangle 3">
          <a:extLst>
            <a:ext uri="{FF2B5EF4-FFF2-40B4-BE49-F238E27FC236}">
              <a16:creationId xmlns:a16="http://schemas.microsoft.com/office/drawing/2014/main" id="{C292B990-59B7-9D42-A000-9569F2DE1311}"/>
            </a:ext>
          </a:extLst>
        </xdr:cNvPr>
        <xdr:cNvSpPr>
          <a:spLocks noChangeArrowheads="1"/>
        </xdr:cNvSpPr>
      </xdr:nvSpPr>
      <xdr:spPr bwMode="auto">
        <a:xfrm>
          <a:off x="238125" y="19050"/>
          <a:ext cx="542925" cy="4371975"/>
        </a:xfrm>
        <a:prstGeom prst="rect">
          <a:avLst/>
        </a:prstGeom>
        <a:solidFill>
          <a:srgbClr val="558ED5"/>
        </a:solidFill>
        <a:ln w="9525">
          <a:solidFill>
            <a:srgbClr val="4F81BD"/>
          </a:solidFill>
          <a:miter lim="800000"/>
          <a:headEnd/>
          <a:tailEnd/>
        </a:ln>
        <a:effectLst>
          <a:outerShdw dist="107763" dir="8100000" algn="ctr" rotWithShape="0">
            <a:srgbClr val="808080">
              <a:alpha val="50000"/>
            </a:srgbClr>
          </a:outerShdw>
        </a:effectLst>
      </xdr:spPr>
    </xdr:sp>
    <xdr:clientData/>
  </xdr:twoCellAnchor>
  <xdr:twoCellAnchor>
    <xdr:from>
      <xdr:col>1</xdr:col>
      <xdr:colOff>352425</xdr:colOff>
      <xdr:row>3</xdr:row>
      <xdr:rowOff>47625</xdr:rowOff>
    </xdr:from>
    <xdr:to>
      <xdr:col>9</xdr:col>
      <xdr:colOff>295275</xdr:colOff>
      <xdr:row>17</xdr:row>
      <xdr:rowOff>114300</xdr:rowOff>
    </xdr:to>
    <xdr:sp macro="" textlink="">
      <xdr:nvSpPr>
        <xdr:cNvPr id="5" name="Rectangle 4">
          <a:extLst>
            <a:ext uri="{FF2B5EF4-FFF2-40B4-BE49-F238E27FC236}">
              <a16:creationId xmlns:a16="http://schemas.microsoft.com/office/drawing/2014/main" id="{AEC35196-284C-0A4D-BD00-432C1E47AB17}"/>
            </a:ext>
          </a:extLst>
        </xdr:cNvPr>
        <xdr:cNvSpPr>
          <a:spLocks noChangeArrowheads="1"/>
        </xdr:cNvSpPr>
      </xdr:nvSpPr>
      <xdr:spPr bwMode="auto">
        <a:xfrm>
          <a:off x="1114425" y="657225"/>
          <a:ext cx="6038850" cy="2911475"/>
        </a:xfrm>
        <a:prstGeom prst="rect">
          <a:avLst/>
        </a:prstGeom>
        <a:ln>
          <a:solidFill>
            <a:schemeClr val="accent1"/>
          </a:solidFill>
        </a:ln>
      </xdr:spPr>
      <xdr:style>
        <a:lnRef idx="2">
          <a:schemeClr val="accent5"/>
        </a:lnRef>
        <a:fillRef idx="1">
          <a:schemeClr val="lt1"/>
        </a:fillRef>
        <a:effectRef idx="0">
          <a:schemeClr val="accent5"/>
        </a:effectRef>
        <a:fontRef idx="minor">
          <a:schemeClr val="dk1"/>
        </a:fontRef>
      </xdr:style>
      <xdr:txBody>
        <a:bodyPr/>
        <a:lstStyle/>
        <a:p>
          <a:endParaRPr lang="es-ES"/>
        </a:p>
      </xdr:txBody>
    </xdr:sp>
    <xdr:clientData/>
  </xdr:twoCellAnchor>
  <xdr:twoCellAnchor>
    <xdr:from>
      <xdr:col>1</xdr:col>
      <xdr:colOff>428625</xdr:colOff>
      <xdr:row>3</xdr:row>
      <xdr:rowOff>95250</xdr:rowOff>
    </xdr:from>
    <xdr:to>
      <xdr:col>9</xdr:col>
      <xdr:colOff>247650</xdr:colOff>
      <xdr:row>17</xdr:row>
      <xdr:rowOff>66675</xdr:rowOff>
    </xdr:to>
    <xdr:sp macro="" textlink="">
      <xdr:nvSpPr>
        <xdr:cNvPr id="6" name="Text Box 5">
          <a:extLst>
            <a:ext uri="{FF2B5EF4-FFF2-40B4-BE49-F238E27FC236}">
              <a16:creationId xmlns:a16="http://schemas.microsoft.com/office/drawing/2014/main" id="{7C1F6316-220B-5243-9C99-D826D3FE2C32}"/>
            </a:ext>
          </a:extLst>
        </xdr:cNvPr>
        <xdr:cNvSpPr txBox="1">
          <a:spLocks noChangeArrowheads="1"/>
        </xdr:cNvSpPr>
      </xdr:nvSpPr>
      <xdr:spPr bwMode="auto">
        <a:xfrm>
          <a:off x="1190625" y="704850"/>
          <a:ext cx="5915025" cy="2816225"/>
        </a:xfrm>
        <a:prstGeom prst="rect">
          <a:avLst/>
        </a:prstGeom>
        <a:solidFill>
          <a:srgbClr val="FFFFFF"/>
        </a:solidFill>
        <a:ln>
          <a:noFill/>
        </a:ln>
        <a:effectLst>
          <a:prstShdw prst="shdw17" dist="17961" dir="13500000">
            <a:srgbClr val="999999"/>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139701</xdr:colOff>
      <xdr:row>0</xdr:row>
      <xdr:rowOff>66675</xdr:rowOff>
    </xdr:from>
    <xdr:to>
      <xdr:col>0</xdr:col>
      <xdr:colOff>742951</xdr:colOff>
      <xdr:row>21</xdr:row>
      <xdr:rowOff>47625</xdr:rowOff>
    </xdr:to>
    <xdr:sp macro="" textlink="">
      <xdr:nvSpPr>
        <xdr:cNvPr id="7" name="Rectangle 6" descr="Mármol verde">
          <a:extLst>
            <a:ext uri="{FF2B5EF4-FFF2-40B4-BE49-F238E27FC236}">
              <a16:creationId xmlns:a16="http://schemas.microsoft.com/office/drawing/2014/main" id="{201139D3-1DCA-FC41-8A2D-6E23C6A89D04}"/>
            </a:ext>
          </a:extLst>
        </xdr:cNvPr>
        <xdr:cNvSpPr>
          <a:spLocks noChangeArrowheads="1"/>
        </xdr:cNvSpPr>
      </xdr:nvSpPr>
      <xdr:spPr bwMode="auto">
        <a:xfrm>
          <a:off x="139701" y="66675"/>
          <a:ext cx="603250" cy="4248150"/>
        </a:xfrm>
        <a:prstGeom prst="rect">
          <a:avLst/>
        </a:prstGeom>
        <a:solidFill>
          <a:srgbClr val="00B050"/>
        </a:solidFill>
        <a:ln w="9525">
          <a:noFill/>
          <a:miter lim="800000"/>
          <a:headEnd/>
          <a:tailEnd/>
        </a:ln>
        <a:effectLst>
          <a:prstShdw prst="shdw17" dist="17961" dir="2700000">
            <a:srgbClr val="006600">
              <a:gamma/>
              <a:shade val="60000"/>
              <a:invGamma/>
            </a:srgbClr>
          </a:prstShdw>
        </a:effectLst>
      </xdr:spPr>
      <xdr:txBody>
        <a:bodyPr vertOverflow="clip" vert="wordArtVert" wrap="square" lIns="64008" tIns="0" rIns="64008" bIns="0" anchor="ctr" upright="1"/>
        <a:lstStyle/>
        <a:p>
          <a:pPr algn="ctr" rtl="1">
            <a:defRPr sz="1000"/>
          </a:pPr>
          <a:r>
            <a:rPr lang="es-ES" sz="2800" b="1" i="0" strike="noStrike">
              <a:solidFill>
                <a:srgbClr val="FFFFFF"/>
              </a:solidFill>
              <a:latin typeface="Arial" panose="020B0604020202020204" pitchFamily="34" charset="0"/>
              <a:cs typeface="Arial" panose="020B0604020202020204" pitchFamily="34" charset="0"/>
            </a:rPr>
            <a:t>Metas</a:t>
          </a:r>
        </a:p>
      </xdr:txBody>
    </xdr:sp>
    <xdr:clientData/>
  </xdr:twoCellAnchor>
  <xdr:twoCellAnchor>
    <xdr:from>
      <xdr:col>7</xdr:col>
      <xdr:colOff>295275</xdr:colOff>
      <xdr:row>18</xdr:row>
      <xdr:rowOff>114300</xdr:rowOff>
    </xdr:from>
    <xdr:to>
      <xdr:col>8</xdr:col>
      <xdr:colOff>85725</xdr:colOff>
      <xdr:row>21</xdr:row>
      <xdr:rowOff>28575</xdr:rowOff>
    </xdr:to>
    <xdr:sp macro="" textlink="">
      <xdr:nvSpPr>
        <xdr:cNvPr id="8" name="Rectangle 7">
          <a:extLst>
            <a:ext uri="{FF2B5EF4-FFF2-40B4-BE49-F238E27FC236}">
              <a16:creationId xmlns:a16="http://schemas.microsoft.com/office/drawing/2014/main" id="{2C366A06-21F0-8C4B-AE35-F3B6702ACE3E}"/>
            </a:ext>
          </a:extLst>
        </xdr:cNvPr>
        <xdr:cNvSpPr>
          <a:spLocks noChangeArrowheads="1"/>
        </xdr:cNvSpPr>
      </xdr:nvSpPr>
      <xdr:spPr bwMode="auto">
        <a:xfrm>
          <a:off x="5629275" y="3771900"/>
          <a:ext cx="552450" cy="52387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18</xdr:row>
      <xdr:rowOff>142875</xdr:rowOff>
    </xdr:from>
    <xdr:to>
      <xdr:col>8</xdr:col>
      <xdr:colOff>28575</xdr:colOff>
      <xdr:row>21</xdr:row>
      <xdr:rowOff>0</xdr:rowOff>
    </xdr:to>
    <xdr:sp macro="" textlink="">
      <xdr:nvSpPr>
        <xdr:cNvPr id="9" name="AutoShape 8">
          <a:hlinkClick xmlns:r="http://schemas.openxmlformats.org/officeDocument/2006/relationships" r:id="rId1" tooltip="Presione Click para regresar al Indice"/>
          <a:extLst>
            <a:ext uri="{FF2B5EF4-FFF2-40B4-BE49-F238E27FC236}">
              <a16:creationId xmlns:a16="http://schemas.microsoft.com/office/drawing/2014/main" id="{5CAD8A05-F1D4-7E43-BC82-B8B75642459B}"/>
            </a:ext>
          </a:extLst>
        </xdr:cNvPr>
        <xdr:cNvSpPr>
          <a:spLocks noChangeArrowheads="1"/>
        </xdr:cNvSpPr>
      </xdr:nvSpPr>
      <xdr:spPr bwMode="auto">
        <a:xfrm>
          <a:off x="5686425" y="3800475"/>
          <a:ext cx="438150" cy="466725"/>
        </a:xfrm>
        <a:prstGeom prst="leftArrow">
          <a:avLst>
            <a:gd name="adj1" fmla="val 50000"/>
            <a:gd name="adj2" fmla="val 26136"/>
          </a:avLst>
        </a:prstGeom>
        <a:solidFill>
          <a:srgbClr val="FF0000"/>
        </a:solidFill>
        <a:ln w="9525">
          <a:noFill/>
          <a:miter lim="800000"/>
          <a:headEnd/>
          <a:tailEnd/>
        </a:ln>
        <a:effectLst>
          <a:prstShdw prst="shdw18" dist="17961" dir="13500000">
            <a:srgbClr val="FF0000">
              <a:gamma/>
              <a:shade val="60000"/>
              <a:invGamma/>
            </a:srgbClr>
          </a:prstShdw>
        </a:effectLst>
      </xdr:spPr>
      <xdr:txBody>
        <a:bodyPr vertOverflow="clip" wrap="square" lIns="27432" tIns="22860" rIns="0" bIns="0" anchor="t" upright="1"/>
        <a:lstStyle/>
        <a:p>
          <a:pPr algn="l" rtl="1">
            <a:defRPr sz="1000"/>
          </a:pPr>
          <a:r>
            <a:rPr lang="es-ES" sz="900" b="0" i="0" strike="noStrike">
              <a:solidFill>
                <a:srgbClr val="FFFFFF"/>
              </a:solidFill>
              <a:latin typeface="Arial"/>
              <a:cs typeface="Arial"/>
            </a:rPr>
            <a:t>Atrás</a:t>
          </a:r>
        </a:p>
      </xdr:txBody>
    </xdr:sp>
    <xdr:clientData/>
  </xdr:twoCellAnchor>
  <xdr:twoCellAnchor>
    <xdr:from>
      <xdr:col>8</xdr:col>
      <xdr:colOff>123825</xdr:colOff>
      <xdr:row>18</xdr:row>
      <xdr:rowOff>123825</xdr:rowOff>
    </xdr:from>
    <xdr:to>
      <xdr:col>9</xdr:col>
      <xdr:colOff>142875</xdr:colOff>
      <xdr:row>21</xdr:row>
      <xdr:rowOff>28575</xdr:rowOff>
    </xdr:to>
    <xdr:sp macro="" textlink="">
      <xdr:nvSpPr>
        <xdr:cNvPr id="10" name="Rectangle 9">
          <a:extLst>
            <a:ext uri="{FF2B5EF4-FFF2-40B4-BE49-F238E27FC236}">
              <a16:creationId xmlns:a16="http://schemas.microsoft.com/office/drawing/2014/main" id="{EBFDAC85-FF6D-9149-98D4-D998239927F5}"/>
            </a:ext>
          </a:extLst>
        </xdr:cNvPr>
        <xdr:cNvSpPr>
          <a:spLocks noChangeArrowheads="1"/>
        </xdr:cNvSpPr>
      </xdr:nvSpPr>
      <xdr:spPr bwMode="auto">
        <a:xfrm>
          <a:off x="6219825" y="3781425"/>
          <a:ext cx="781050" cy="514350"/>
        </a:xfrm>
        <a:prstGeom prst="rect">
          <a:avLst/>
        </a:prstGeom>
        <a:solidFill>
          <a:srgbClr val="C0C0C0"/>
        </a:solidFill>
        <a:ln>
          <a:noFill/>
        </a:ln>
        <a:effectLst>
          <a:prstShdw prst="shdw17" dist="17961" dir="135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180975</xdr:colOff>
      <xdr:row>19</xdr:row>
      <xdr:rowOff>0</xdr:rowOff>
    </xdr:from>
    <xdr:to>
      <xdr:col>9</xdr:col>
      <xdr:colOff>66675</xdr:colOff>
      <xdr:row>20</xdr:row>
      <xdr:rowOff>142875</xdr:rowOff>
    </xdr:to>
    <xdr:sp macro="" textlink="">
      <xdr:nvSpPr>
        <xdr:cNvPr id="11" name="AutoShape 10">
          <a:hlinkClick xmlns:r="http://schemas.openxmlformats.org/officeDocument/2006/relationships" r:id="rId2"/>
          <a:extLst>
            <a:ext uri="{FF2B5EF4-FFF2-40B4-BE49-F238E27FC236}">
              <a16:creationId xmlns:a16="http://schemas.microsoft.com/office/drawing/2014/main" id="{B7A3B74C-6925-A242-81CB-C481215F7674}"/>
            </a:ext>
          </a:extLst>
        </xdr:cNvPr>
        <xdr:cNvSpPr>
          <a:spLocks noChangeArrowheads="1"/>
        </xdr:cNvSpPr>
      </xdr:nvSpPr>
      <xdr:spPr bwMode="auto">
        <a:xfrm>
          <a:off x="6276975" y="3860800"/>
          <a:ext cx="647700" cy="346075"/>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000" b="0" i="0" strike="noStrike">
              <a:solidFill>
                <a:srgbClr val="FFFFFF"/>
              </a:solidFill>
              <a:latin typeface="Arial"/>
              <a:cs typeface="Arial"/>
            </a:rPr>
            <a:t>Principal</a:t>
          </a:r>
        </a:p>
      </xdr:txBody>
    </xdr:sp>
    <xdr:clientData/>
  </xdr:twoCellAnchor>
  <xdr:twoCellAnchor>
    <xdr:from>
      <xdr:col>1</xdr:col>
      <xdr:colOff>723900</xdr:colOff>
      <xdr:row>4</xdr:row>
      <xdr:rowOff>47625</xdr:rowOff>
    </xdr:from>
    <xdr:to>
      <xdr:col>9</xdr:col>
      <xdr:colOff>161925</xdr:colOff>
      <xdr:row>7</xdr:row>
      <xdr:rowOff>85725</xdr:rowOff>
    </xdr:to>
    <xdr:sp macro="" textlink="">
      <xdr:nvSpPr>
        <xdr:cNvPr id="12" name="Text Box 11">
          <a:extLst>
            <a:ext uri="{FF2B5EF4-FFF2-40B4-BE49-F238E27FC236}">
              <a16:creationId xmlns:a16="http://schemas.microsoft.com/office/drawing/2014/main" id="{AC2FC5ED-ECC5-224E-8E0D-B8B65EA9CC46}"/>
            </a:ext>
          </a:extLst>
        </xdr:cNvPr>
        <xdr:cNvSpPr txBox="1">
          <a:spLocks noChangeArrowheads="1"/>
        </xdr:cNvSpPr>
      </xdr:nvSpPr>
      <xdr:spPr bwMode="auto">
        <a:xfrm>
          <a:off x="1485900" y="860425"/>
          <a:ext cx="5534025" cy="647700"/>
        </a:xfrm>
        <a:prstGeom prst="rect">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36576" tIns="32004" rIns="36576" bIns="32004" anchor="ctr" upright="1"/>
        <a:lstStyle/>
        <a:p>
          <a:pPr algn="just" rtl="1">
            <a:defRPr sz="1000"/>
          </a:pPr>
          <a:r>
            <a:rPr lang="es-ES" sz="1400" b="1" i="1" strike="noStrike">
              <a:solidFill>
                <a:srgbClr val="0000FF"/>
              </a:solidFill>
              <a:latin typeface="Arial"/>
              <a:cs typeface="Arial"/>
            </a:rPr>
            <a:t>Ser una organización que cumpla con las expectativas de sus clientes.</a:t>
          </a:r>
        </a:p>
      </xdr:txBody>
    </xdr:sp>
    <xdr:clientData/>
  </xdr:twoCellAnchor>
  <xdr:twoCellAnchor>
    <xdr:from>
      <xdr:col>1</xdr:col>
      <xdr:colOff>523875</xdr:colOff>
      <xdr:row>5</xdr:row>
      <xdr:rowOff>76200</xdr:rowOff>
    </xdr:from>
    <xdr:to>
      <xdr:col>1</xdr:col>
      <xdr:colOff>638175</xdr:colOff>
      <xdr:row>6</xdr:row>
      <xdr:rowOff>28575</xdr:rowOff>
    </xdr:to>
    <xdr:sp macro="" textlink="">
      <xdr:nvSpPr>
        <xdr:cNvPr id="13" name="Rectangle 12">
          <a:extLst>
            <a:ext uri="{FF2B5EF4-FFF2-40B4-BE49-F238E27FC236}">
              <a16:creationId xmlns:a16="http://schemas.microsoft.com/office/drawing/2014/main" id="{4948F978-30D7-B64F-8C37-96B2F5BCBB4B}"/>
            </a:ext>
          </a:extLst>
        </xdr:cNvPr>
        <xdr:cNvSpPr>
          <a:spLocks noChangeArrowheads="1"/>
        </xdr:cNvSpPr>
      </xdr:nvSpPr>
      <xdr:spPr bwMode="auto">
        <a:xfrm>
          <a:off x="1285875" y="1092200"/>
          <a:ext cx="114300" cy="155575"/>
        </a:xfrm>
        <a:prstGeom prst="rect">
          <a:avLst/>
        </a:prstGeom>
        <a:solidFill>
          <a:srgbClr val="FF6600"/>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1</xdr:col>
      <xdr:colOff>723900</xdr:colOff>
      <xdr:row>8</xdr:row>
      <xdr:rowOff>0</xdr:rowOff>
    </xdr:from>
    <xdr:to>
      <xdr:col>9</xdr:col>
      <xdr:colOff>161925</xdr:colOff>
      <xdr:row>9</xdr:row>
      <xdr:rowOff>133350</xdr:rowOff>
    </xdr:to>
    <xdr:sp macro="" textlink="">
      <xdr:nvSpPr>
        <xdr:cNvPr id="14" name="Text Box 13">
          <a:extLst>
            <a:ext uri="{FF2B5EF4-FFF2-40B4-BE49-F238E27FC236}">
              <a16:creationId xmlns:a16="http://schemas.microsoft.com/office/drawing/2014/main" id="{E3DE06B3-2CC1-B148-AEE3-985354B5508D}"/>
            </a:ext>
          </a:extLst>
        </xdr:cNvPr>
        <xdr:cNvSpPr txBox="1">
          <a:spLocks noChangeArrowheads="1"/>
        </xdr:cNvSpPr>
      </xdr:nvSpPr>
      <xdr:spPr bwMode="auto">
        <a:xfrm>
          <a:off x="1485900" y="1625600"/>
          <a:ext cx="5534025" cy="336550"/>
        </a:xfrm>
        <a:prstGeom prst="rect">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36576" tIns="32004" rIns="36576" bIns="32004" anchor="ctr" upright="1"/>
        <a:lstStyle/>
        <a:p>
          <a:pPr algn="just" rtl="1">
            <a:defRPr sz="1000"/>
          </a:pPr>
          <a:r>
            <a:rPr lang="es-ES" sz="1400" b="1" i="1" strike="noStrike">
              <a:solidFill>
                <a:srgbClr val="0000FF"/>
              </a:solidFill>
              <a:latin typeface="Arial"/>
              <a:cs typeface="Arial"/>
            </a:rPr>
            <a:t>Tener solvencia y liquidez para cumplir con el objeto social.</a:t>
          </a:r>
        </a:p>
      </xdr:txBody>
    </xdr:sp>
    <xdr:clientData/>
  </xdr:twoCellAnchor>
  <xdr:twoCellAnchor>
    <xdr:from>
      <xdr:col>1</xdr:col>
      <xdr:colOff>514350</xdr:colOff>
      <xdr:row>11</xdr:row>
      <xdr:rowOff>66675</xdr:rowOff>
    </xdr:from>
    <xdr:to>
      <xdr:col>1</xdr:col>
      <xdr:colOff>628650</xdr:colOff>
      <xdr:row>12</xdr:row>
      <xdr:rowOff>19050</xdr:rowOff>
    </xdr:to>
    <xdr:sp macro="" textlink="">
      <xdr:nvSpPr>
        <xdr:cNvPr id="15" name="Rectangle 14">
          <a:extLst>
            <a:ext uri="{FF2B5EF4-FFF2-40B4-BE49-F238E27FC236}">
              <a16:creationId xmlns:a16="http://schemas.microsoft.com/office/drawing/2014/main" id="{EC88ADEE-D9B8-FA48-B1CF-1D5B101F0EEA}"/>
            </a:ext>
          </a:extLst>
        </xdr:cNvPr>
        <xdr:cNvSpPr>
          <a:spLocks noChangeArrowheads="1"/>
        </xdr:cNvSpPr>
      </xdr:nvSpPr>
      <xdr:spPr bwMode="auto">
        <a:xfrm>
          <a:off x="1276350" y="2301875"/>
          <a:ext cx="114300" cy="155575"/>
        </a:xfrm>
        <a:prstGeom prst="rect">
          <a:avLst/>
        </a:prstGeom>
        <a:solidFill>
          <a:srgbClr val="FF6600"/>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1</xdr:col>
      <xdr:colOff>723900</xdr:colOff>
      <xdr:row>10</xdr:row>
      <xdr:rowOff>47625</xdr:rowOff>
    </xdr:from>
    <xdr:to>
      <xdr:col>9</xdr:col>
      <xdr:colOff>161925</xdr:colOff>
      <xdr:row>13</xdr:row>
      <xdr:rowOff>104775</xdr:rowOff>
    </xdr:to>
    <xdr:sp macro="" textlink="">
      <xdr:nvSpPr>
        <xdr:cNvPr id="16" name="Text Box 15">
          <a:extLst>
            <a:ext uri="{FF2B5EF4-FFF2-40B4-BE49-F238E27FC236}">
              <a16:creationId xmlns:a16="http://schemas.microsoft.com/office/drawing/2014/main" id="{9E4DEBAE-E697-8049-AB21-A330FE4ED5B9}"/>
            </a:ext>
          </a:extLst>
        </xdr:cNvPr>
        <xdr:cNvSpPr txBox="1">
          <a:spLocks noChangeArrowheads="1"/>
        </xdr:cNvSpPr>
      </xdr:nvSpPr>
      <xdr:spPr bwMode="auto">
        <a:xfrm>
          <a:off x="1485900" y="2079625"/>
          <a:ext cx="5534025" cy="666750"/>
        </a:xfrm>
        <a:prstGeom prst="rect">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36576" tIns="32004" rIns="36576" bIns="32004" anchor="ctr" upright="1"/>
        <a:lstStyle/>
        <a:p>
          <a:pPr algn="just" rtl="1">
            <a:defRPr sz="1000"/>
          </a:pPr>
          <a:r>
            <a:rPr lang="es-ES" sz="1400" b="1" i="1" strike="noStrike">
              <a:solidFill>
                <a:srgbClr val="0000FF"/>
              </a:solidFill>
              <a:latin typeface="Arial"/>
              <a:cs typeface="Arial"/>
            </a:rPr>
            <a:t>Brindar los mejores servicios a sus clientes.</a:t>
          </a:r>
        </a:p>
      </xdr:txBody>
    </xdr:sp>
    <xdr:clientData/>
  </xdr:twoCellAnchor>
  <xdr:twoCellAnchor>
    <xdr:from>
      <xdr:col>1</xdr:col>
      <xdr:colOff>523875</xdr:colOff>
      <xdr:row>8</xdr:row>
      <xdr:rowOff>57150</xdr:rowOff>
    </xdr:from>
    <xdr:to>
      <xdr:col>1</xdr:col>
      <xdr:colOff>638175</xdr:colOff>
      <xdr:row>9</xdr:row>
      <xdr:rowOff>9525</xdr:rowOff>
    </xdr:to>
    <xdr:sp macro="" textlink="">
      <xdr:nvSpPr>
        <xdr:cNvPr id="17" name="Rectangle 16">
          <a:extLst>
            <a:ext uri="{FF2B5EF4-FFF2-40B4-BE49-F238E27FC236}">
              <a16:creationId xmlns:a16="http://schemas.microsoft.com/office/drawing/2014/main" id="{89045BE0-C27C-A341-9FC4-3427A6DD11CE}"/>
            </a:ext>
          </a:extLst>
        </xdr:cNvPr>
        <xdr:cNvSpPr>
          <a:spLocks noChangeArrowheads="1"/>
        </xdr:cNvSpPr>
      </xdr:nvSpPr>
      <xdr:spPr bwMode="auto">
        <a:xfrm>
          <a:off x="1285875" y="1682750"/>
          <a:ext cx="114300" cy="155575"/>
        </a:xfrm>
        <a:prstGeom prst="rect">
          <a:avLst/>
        </a:prstGeom>
        <a:solidFill>
          <a:srgbClr val="FF6600"/>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1</xdr:col>
      <xdr:colOff>723900</xdr:colOff>
      <xdr:row>13</xdr:row>
      <xdr:rowOff>152400</xdr:rowOff>
    </xdr:from>
    <xdr:to>
      <xdr:col>9</xdr:col>
      <xdr:colOff>161925</xdr:colOff>
      <xdr:row>16</xdr:row>
      <xdr:rowOff>85725</xdr:rowOff>
    </xdr:to>
    <xdr:sp macro="" textlink="">
      <xdr:nvSpPr>
        <xdr:cNvPr id="18" name="Text Box 17">
          <a:extLst>
            <a:ext uri="{FF2B5EF4-FFF2-40B4-BE49-F238E27FC236}">
              <a16:creationId xmlns:a16="http://schemas.microsoft.com/office/drawing/2014/main" id="{E5318136-F67D-0E42-A761-B9D0C7066B80}"/>
            </a:ext>
          </a:extLst>
        </xdr:cNvPr>
        <xdr:cNvSpPr txBox="1">
          <a:spLocks noChangeArrowheads="1"/>
        </xdr:cNvSpPr>
      </xdr:nvSpPr>
      <xdr:spPr bwMode="auto">
        <a:xfrm>
          <a:off x="1485900" y="2794000"/>
          <a:ext cx="5534025" cy="542925"/>
        </a:xfrm>
        <a:prstGeom prst="rect">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36576" tIns="32004" rIns="36576" bIns="32004" anchor="ctr" upright="1"/>
        <a:lstStyle/>
        <a:p>
          <a:pPr algn="just" rtl="1">
            <a:defRPr sz="1000"/>
          </a:pPr>
          <a:r>
            <a:rPr lang="es-ES" sz="1400" b="1" i="1" strike="noStrike">
              <a:solidFill>
                <a:srgbClr val="0000FF"/>
              </a:solidFill>
              <a:latin typeface="Arial"/>
              <a:cs typeface="Arial"/>
            </a:rPr>
            <a:t> </a:t>
          </a:r>
        </a:p>
      </xdr:txBody>
    </xdr:sp>
    <xdr:clientData/>
  </xdr:twoCellAnchor>
  <xdr:twoCellAnchor>
    <xdr:from>
      <xdr:col>1</xdr:col>
      <xdr:colOff>514350</xdr:colOff>
      <xdr:row>14</xdr:row>
      <xdr:rowOff>104775</xdr:rowOff>
    </xdr:from>
    <xdr:to>
      <xdr:col>1</xdr:col>
      <xdr:colOff>628650</xdr:colOff>
      <xdr:row>15</xdr:row>
      <xdr:rowOff>57150</xdr:rowOff>
    </xdr:to>
    <xdr:sp macro="" textlink="">
      <xdr:nvSpPr>
        <xdr:cNvPr id="19" name="Rectangle 18">
          <a:extLst>
            <a:ext uri="{FF2B5EF4-FFF2-40B4-BE49-F238E27FC236}">
              <a16:creationId xmlns:a16="http://schemas.microsoft.com/office/drawing/2014/main" id="{22E4895F-3643-2140-BCE2-1F617AE3DE0A}"/>
            </a:ext>
          </a:extLst>
        </xdr:cNvPr>
        <xdr:cNvSpPr>
          <a:spLocks noChangeArrowheads="1"/>
        </xdr:cNvSpPr>
      </xdr:nvSpPr>
      <xdr:spPr bwMode="auto">
        <a:xfrm>
          <a:off x="1276350" y="2949575"/>
          <a:ext cx="114300" cy="155575"/>
        </a:xfrm>
        <a:prstGeom prst="rect">
          <a:avLst/>
        </a:prstGeom>
        <a:solidFill>
          <a:srgbClr val="FF6600"/>
        </a:solidFill>
        <a:ln w="9525">
          <a:solidFill>
            <a:srgbClr val="000000"/>
          </a:solidFill>
          <a:miter lim="800000"/>
          <a:headEnd/>
          <a:tailEnd/>
        </a:ln>
        <a:effectLst>
          <a:outerShdw dist="35921" dir="2700000" algn="ctr" rotWithShape="0">
            <a:srgbClr val="808080"/>
          </a:outerShdw>
        </a:effectLst>
      </xdr:spPr>
    </xdr:sp>
    <xdr:clientData/>
  </xdr:twoCellAnchor>
  <xdr:twoCellAnchor editAs="oneCell">
    <xdr:from>
      <xdr:col>9</xdr:col>
      <xdr:colOff>1210733</xdr:colOff>
      <xdr:row>7</xdr:row>
      <xdr:rowOff>16933</xdr:rowOff>
    </xdr:from>
    <xdr:to>
      <xdr:col>10</xdr:col>
      <xdr:colOff>997</xdr:colOff>
      <xdr:row>13</xdr:row>
      <xdr:rowOff>138920</xdr:rowOff>
    </xdr:to>
    <xdr:pic>
      <xdr:nvPicPr>
        <xdr:cNvPr id="20" name="image1.jpeg">
          <a:extLst>
            <a:ext uri="{FF2B5EF4-FFF2-40B4-BE49-F238E27FC236}">
              <a16:creationId xmlns:a16="http://schemas.microsoft.com/office/drawing/2014/main" id="{173F856E-4119-A94A-9F91-E4D3C41FDD81}"/>
            </a:ext>
          </a:extLst>
        </xdr:cNvPr>
        <xdr:cNvPicPr/>
      </xdr:nvPicPr>
      <xdr:blipFill>
        <a:blip xmlns:r="http://schemas.openxmlformats.org/officeDocument/2006/relationships" r:embed="rId3" cstate="print"/>
        <a:stretch>
          <a:fillRect/>
        </a:stretch>
      </xdr:blipFill>
      <xdr:spPr>
        <a:xfrm>
          <a:off x="8068733" y="1515533"/>
          <a:ext cx="1584264" cy="11379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0</xdr:row>
      <xdr:rowOff>161925</xdr:rowOff>
    </xdr:from>
    <xdr:to>
      <xdr:col>6</xdr:col>
      <xdr:colOff>409575</xdr:colOff>
      <xdr:row>21</xdr:row>
      <xdr:rowOff>114300</xdr:rowOff>
    </xdr:to>
    <xdr:sp macro="" textlink="">
      <xdr:nvSpPr>
        <xdr:cNvPr id="2" name="Rectangle 1">
          <a:extLst>
            <a:ext uri="{FF2B5EF4-FFF2-40B4-BE49-F238E27FC236}">
              <a16:creationId xmlns:a16="http://schemas.microsoft.com/office/drawing/2014/main" id="{B2B6F77E-1763-2741-9CCF-4B92C37E4BA9}"/>
            </a:ext>
          </a:extLst>
        </xdr:cNvPr>
        <xdr:cNvSpPr>
          <a:spLocks noChangeArrowheads="1"/>
        </xdr:cNvSpPr>
      </xdr:nvSpPr>
      <xdr:spPr bwMode="auto">
        <a:xfrm>
          <a:off x="276225" y="161925"/>
          <a:ext cx="4857750" cy="421957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247650</xdr:colOff>
      <xdr:row>18</xdr:row>
      <xdr:rowOff>85725</xdr:rowOff>
    </xdr:from>
    <xdr:to>
      <xdr:col>9</xdr:col>
      <xdr:colOff>171450</xdr:colOff>
      <xdr:row>21</xdr:row>
      <xdr:rowOff>57150</xdr:rowOff>
    </xdr:to>
    <xdr:sp macro="" textlink="">
      <xdr:nvSpPr>
        <xdr:cNvPr id="3" name="Rectangle 2">
          <a:extLst>
            <a:ext uri="{FF2B5EF4-FFF2-40B4-BE49-F238E27FC236}">
              <a16:creationId xmlns:a16="http://schemas.microsoft.com/office/drawing/2014/main" id="{9F4576AA-B427-AE4B-8110-4D16E69724CB}"/>
            </a:ext>
          </a:extLst>
        </xdr:cNvPr>
        <xdr:cNvSpPr>
          <a:spLocks noChangeArrowheads="1"/>
        </xdr:cNvSpPr>
      </xdr:nvSpPr>
      <xdr:spPr bwMode="auto">
        <a:xfrm>
          <a:off x="5734050" y="3743325"/>
          <a:ext cx="1447800" cy="58102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200025</xdr:colOff>
      <xdr:row>0</xdr:row>
      <xdr:rowOff>19050</xdr:rowOff>
    </xdr:from>
    <xdr:to>
      <xdr:col>1</xdr:col>
      <xdr:colOff>19050</xdr:colOff>
      <xdr:row>21</xdr:row>
      <xdr:rowOff>114300</xdr:rowOff>
    </xdr:to>
    <xdr:sp macro="" textlink="">
      <xdr:nvSpPr>
        <xdr:cNvPr id="4" name="Rectangle 3">
          <a:extLst>
            <a:ext uri="{FF2B5EF4-FFF2-40B4-BE49-F238E27FC236}">
              <a16:creationId xmlns:a16="http://schemas.microsoft.com/office/drawing/2014/main" id="{71FD1B7A-B974-E94F-B2FB-D71853EA8A59}"/>
            </a:ext>
          </a:extLst>
        </xdr:cNvPr>
        <xdr:cNvSpPr>
          <a:spLocks noChangeArrowheads="1"/>
        </xdr:cNvSpPr>
      </xdr:nvSpPr>
      <xdr:spPr bwMode="auto">
        <a:xfrm>
          <a:off x="200025" y="19050"/>
          <a:ext cx="733425" cy="4362450"/>
        </a:xfrm>
        <a:prstGeom prst="rect">
          <a:avLst/>
        </a:prstGeom>
        <a:solidFill>
          <a:schemeClr val="tx2">
            <a:lumMod val="60000"/>
            <a:lumOff val="40000"/>
          </a:schemeClr>
        </a:solidFill>
        <a:ln>
          <a:solidFill>
            <a:schemeClr val="accent1"/>
          </a:solidFill>
          <a:headEnd/>
          <a:tailEnd/>
        </a:ln>
      </xdr:spPr>
      <xdr:style>
        <a:lnRef idx="2">
          <a:schemeClr val="accent5"/>
        </a:lnRef>
        <a:fillRef idx="1">
          <a:schemeClr val="lt1"/>
        </a:fillRef>
        <a:effectRef idx="0">
          <a:schemeClr val="accent5"/>
        </a:effectRef>
        <a:fontRef idx="minor">
          <a:schemeClr val="dk1"/>
        </a:fontRef>
      </xdr:style>
      <xdr:txBody>
        <a:bodyPr/>
        <a:lstStyle/>
        <a:p>
          <a:endParaRPr lang="es-ES"/>
        </a:p>
      </xdr:txBody>
    </xdr:sp>
    <xdr:clientData/>
  </xdr:twoCellAnchor>
  <xdr:twoCellAnchor>
    <xdr:from>
      <xdr:col>1</xdr:col>
      <xdr:colOff>352424</xdr:colOff>
      <xdr:row>1</xdr:row>
      <xdr:rowOff>38101</xdr:rowOff>
    </xdr:from>
    <xdr:to>
      <xdr:col>9</xdr:col>
      <xdr:colOff>2260599</xdr:colOff>
      <xdr:row>17</xdr:row>
      <xdr:rowOff>114301</xdr:rowOff>
    </xdr:to>
    <xdr:sp macro="" textlink="">
      <xdr:nvSpPr>
        <xdr:cNvPr id="5" name="Rectangle 4">
          <a:extLst>
            <a:ext uri="{FF2B5EF4-FFF2-40B4-BE49-F238E27FC236}">
              <a16:creationId xmlns:a16="http://schemas.microsoft.com/office/drawing/2014/main" id="{93BD11E3-F087-B34F-853C-322B9374B130}"/>
            </a:ext>
          </a:extLst>
        </xdr:cNvPr>
        <xdr:cNvSpPr>
          <a:spLocks noChangeArrowheads="1"/>
        </xdr:cNvSpPr>
      </xdr:nvSpPr>
      <xdr:spPr bwMode="auto">
        <a:xfrm>
          <a:off x="1266824" y="241301"/>
          <a:ext cx="8004175" cy="3327400"/>
        </a:xfrm>
        <a:prstGeom prst="rect">
          <a:avLst/>
        </a:prstGeom>
        <a:ln>
          <a:solidFill>
            <a:schemeClr val="accent1"/>
          </a:solidFill>
        </a:ln>
      </xdr:spPr>
      <xdr:style>
        <a:lnRef idx="2">
          <a:schemeClr val="accent5"/>
        </a:lnRef>
        <a:fillRef idx="1">
          <a:schemeClr val="lt1"/>
        </a:fillRef>
        <a:effectRef idx="0">
          <a:schemeClr val="accent5"/>
        </a:effectRef>
        <a:fontRef idx="minor">
          <a:schemeClr val="dk1"/>
        </a:fontRef>
      </xdr:style>
      <xdr:txBody>
        <a:bodyPr/>
        <a:lstStyle/>
        <a:p>
          <a:endParaRPr lang="es-ES"/>
        </a:p>
      </xdr:txBody>
    </xdr:sp>
    <xdr:clientData/>
  </xdr:twoCellAnchor>
  <xdr:twoCellAnchor>
    <xdr:from>
      <xdr:col>1</xdr:col>
      <xdr:colOff>428625</xdr:colOff>
      <xdr:row>1</xdr:row>
      <xdr:rowOff>85725</xdr:rowOff>
    </xdr:from>
    <xdr:to>
      <xdr:col>9</xdr:col>
      <xdr:colOff>2171700</xdr:colOff>
      <xdr:row>17</xdr:row>
      <xdr:rowOff>66675</xdr:rowOff>
    </xdr:to>
    <xdr:sp macro="" textlink="">
      <xdr:nvSpPr>
        <xdr:cNvPr id="6" name="Text Box 5">
          <a:extLst>
            <a:ext uri="{FF2B5EF4-FFF2-40B4-BE49-F238E27FC236}">
              <a16:creationId xmlns:a16="http://schemas.microsoft.com/office/drawing/2014/main" id="{936F04D5-49A8-0142-9623-08DE7203F2A1}"/>
            </a:ext>
          </a:extLst>
        </xdr:cNvPr>
        <xdr:cNvSpPr txBox="1">
          <a:spLocks noChangeArrowheads="1"/>
        </xdr:cNvSpPr>
      </xdr:nvSpPr>
      <xdr:spPr bwMode="auto">
        <a:xfrm>
          <a:off x="1343025" y="288925"/>
          <a:ext cx="7839075" cy="3232150"/>
        </a:xfrm>
        <a:prstGeom prst="rect">
          <a:avLst/>
        </a:prstGeom>
        <a:solidFill>
          <a:srgbClr val="FFFFFF"/>
        </a:solidFill>
        <a:ln>
          <a:noFill/>
        </a:ln>
        <a:effectLst>
          <a:prstShdw prst="shdw17" dist="17961" dir="13500000">
            <a:srgbClr val="999999"/>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257175</xdr:colOff>
      <xdr:row>0</xdr:row>
      <xdr:rowOff>66675</xdr:rowOff>
    </xdr:from>
    <xdr:to>
      <xdr:col>0</xdr:col>
      <xdr:colOff>876300</xdr:colOff>
      <xdr:row>21</xdr:row>
      <xdr:rowOff>47625</xdr:rowOff>
    </xdr:to>
    <xdr:sp macro="" textlink="">
      <xdr:nvSpPr>
        <xdr:cNvPr id="7" name="Rectangle 6" descr="Mármol verde">
          <a:extLst>
            <a:ext uri="{FF2B5EF4-FFF2-40B4-BE49-F238E27FC236}">
              <a16:creationId xmlns:a16="http://schemas.microsoft.com/office/drawing/2014/main" id="{6D03F09A-56BE-BB47-95A4-FBB72EE6E220}"/>
            </a:ext>
          </a:extLst>
        </xdr:cNvPr>
        <xdr:cNvSpPr>
          <a:spLocks noChangeArrowheads="1"/>
        </xdr:cNvSpPr>
      </xdr:nvSpPr>
      <xdr:spPr bwMode="auto">
        <a:xfrm>
          <a:off x="257175" y="66675"/>
          <a:ext cx="619125" cy="4248150"/>
        </a:xfrm>
        <a:prstGeom prst="rect">
          <a:avLst/>
        </a:prstGeom>
        <a:solidFill>
          <a:srgbClr val="00B050"/>
        </a:solidFill>
        <a:ln w="9525">
          <a:solidFill>
            <a:srgbClr val="00B050"/>
          </a:solidFill>
          <a:miter lim="800000"/>
          <a:headEnd/>
          <a:tailEnd/>
        </a:ln>
        <a:effectLst>
          <a:prstShdw prst="shdw17" dist="17961" dir="2700000">
            <a:srgbClr val="006600">
              <a:gamma/>
              <a:shade val="60000"/>
              <a:invGamma/>
            </a:srgbClr>
          </a:prstShdw>
        </a:effectLst>
      </xdr:spPr>
      <xdr:txBody>
        <a:bodyPr vertOverflow="clip" vert="wordArtVert" wrap="square" lIns="54864" tIns="0" rIns="54864" bIns="0" anchor="ctr" upright="1"/>
        <a:lstStyle/>
        <a:p>
          <a:pPr algn="ctr" rtl="1">
            <a:defRPr sz="1000"/>
          </a:pPr>
          <a:r>
            <a:rPr lang="es-ES" sz="2200" b="1" i="0" strike="noStrike">
              <a:solidFill>
                <a:srgbClr val="FFFFFF"/>
              </a:solidFill>
              <a:latin typeface="Arial" panose="020B0604020202020204" pitchFamily="34" charset="0"/>
              <a:cs typeface="Arial" panose="020B0604020202020204" pitchFamily="34" charset="0"/>
            </a:rPr>
            <a:t>Políticas</a:t>
          </a:r>
        </a:p>
      </xdr:txBody>
    </xdr:sp>
    <xdr:clientData/>
  </xdr:twoCellAnchor>
  <xdr:twoCellAnchor>
    <xdr:from>
      <xdr:col>7</xdr:col>
      <xdr:colOff>295275</xdr:colOff>
      <xdr:row>18</xdr:row>
      <xdr:rowOff>114300</xdr:rowOff>
    </xdr:from>
    <xdr:to>
      <xdr:col>8</xdr:col>
      <xdr:colOff>85725</xdr:colOff>
      <xdr:row>21</xdr:row>
      <xdr:rowOff>28575</xdr:rowOff>
    </xdr:to>
    <xdr:sp macro="" textlink="">
      <xdr:nvSpPr>
        <xdr:cNvPr id="8" name="Rectangle 7">
          <a:extLst>
            <a:ext uri="{FF2B5EF4-FFF2-40B4-BE49-F238E27FC236}">
              <a16:creationId xmlns:a16="http://schemas.microsoft.com/office/drawing/2014/main" id="{784D2A1E-3EC2-D84A-83D9-D37DE00B8F08}"/>
            </a:ext>
          </a:extLst>
        </xdr:cNvPr>
        <xdr:cNvSpPr>
          <a:spLocks noChangeArrowheads="1"/>
        </xdr:cNvSpPr>
      </xdr:nvSpPr>
      <xdr:spPr bwMode="auto">
        <a:xfrm>
          <a:off x="5781675" y="3771900"/>
          <a:ext cx="552450" cy="523875"/>
        </a:xfrm>
        <a:prstGeom prst="rect">
          <a:avLst/>
        </a:prstGeom>
        <a:solidFill>
          <a:srgbClr val="C0C0C0"/>
        </a:solidFill>
        <a:ln>
          <a:noFill/>
        </a:ln>
        <a:effectLst>
          <a:prstShdw prst="shdw17" dist="17961" dir="27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18</xdr:row>
      <xdr:rowOff>142875</xdr:rowOff>
    </xdr:from>
    <xdr:to>
      <xdr:col>8</xdr:col>
      <xdr:colOff>28575</xdr:colOff>
      <xdr:row>21</xdr:row>
      <xdr:rowOff>0</xdr:rowOff>
    </xdr:to>
    <xdr:sp macro="" textlink="">
      <xdr:nvSpPr>
        <xdr:cNvPr id="9" name="AutoShape 8">
          <a:hlinkClick xmlns:r="http://schemas.openxmlformats.org/officeDocument/2006/relationships" r:id="rId1" tooltip="Presione Click para regresar al Indice"/>
          <a:extLst>
            <a:ext uri="{FF2B5EF4-FFF2-40B4-BE49-F238E27FC236}">
              <a16:creationId xmlns:a16="http://schemas.microsoft.com/office/drawing/2014/main" id="{A449F825-00D3-8F43-BCC2-1E4DA41C1BC3}"/>
            </a:ext>
          </a:extLst>
        </xdr:cNvPr>
        <xdr:cNvSpPr>
          <a:spLocks noChangeArrowheads="1"/>
        </xdr:cNvSpPr>
      </xdr:nvSpPr>
      <xdr:spPr bwMode="auto">
        <a:xfrm>
          <a:off x="5838825" y="3800475"/>
          <a:ext cx="438150" cy="466725"/>
        </a:xfrm>
        <a:prstGeom prst="leftArrow">
          <a:avLst>
            <a:gd name="adj1" fmla="val 50000"/>
            <a:gd name="adj2" fmla="val 31944"/>
          </a:avLst>
        </a:prstGeom>
        <a:solidFill>
          <a:srgbClr val="FF0000"/>
        </a:solidFill>
        <a:ln w="9525">
          <a:noFill/>
          <a:miter lim="800000"/>
          <a:headEnd/>
          <a:tailEnd/>
        </a:ln>
        <a:effectLst>
          <a:prstShdw prst="shdw18" dist="17961" dir="13500000">
            <a:srgbClr val="FF0000">
              <a:gamma/>
              <a:shade val="60000"/>
              <a:invGamma/>
            </a:srgbClr>
          </a:prstShdw>
        </a:effectLst>
      </xdr:spPr>
      <xdr:txBody>
        <a:bodyPr vertOverflow="clip" wrap="square" lIns="27432" tIns="22860" rIns="0" bIns="0" anchor="t" upright="1"/>
        <a:lstStyle/>
        <a:p>
          <a:pPr algn="l" rtl="1">
            <a:defRPr sz="1000"/>
          </a:pPr>
          <a:r>
            <a:rPr lang="es-ES" sz="900" b="0" i="0" strike="noStrike">
              <a:solidFill>
                <a:srgbClr val="FFFFFF"/>
              </a:solidFill>
              <a:latin typeface="Arial"/>
              <a:cs typeface="Arial"/>
            </a:rPr>
            <a:t>Atrás</a:t>
          </a:r>
        </a:p>
      </xdr:txBody>
    </xdr:sp>
    <xdr:clientData/>
  </xdr:twoCellAnchor>
  <xdr:twoCellAnchor>
    <xdr:from>
      <xdr:col>8</xdr:col>
      <xdr:colOff>123825</xdr:colOff>
      <xdr:row>18</xdr:row>
      <xdr:rowOff>123825</xdr:rowOff>
    </xdr:from>
    <xdr:to>
      <xdr:col>9</xdr:col>
      <xdr:colOff>142875</xdr:colOff>
      <xdr:row>21</xdr:row>
      <xdr:rowOff>28575</xdr:rowOff>
    </xdr:to>
    <xdr:sp macro="" textlink="">
      <xdr:nvSpPr>
        <xdr:cNvPr id="10" name="Rectangle 9">
          <a:extLst>
            <a:ext uri="{FF2B5EF4-FFF2-40B4-BE49-F238E27FC236}">
              <a16:creationId xmlns:a16="http://schemas.microsoft.com/office/drawing/2014/main" id="{C6C1E7B6-509B-0F4D-937A-66EAA97ED39D}"/>
            </a:ext>
          </a:extLst>
        </xdr:cNvPr>
        <xdr:cNvSpPr>
          <a:spLocks noChangeArrowheads="1"/>
        </xdr:cNvSpPr>
      </xdr:nvSpPr>
      <xdr:spPr bwMode="auto">
        <a:xfrm>
          <a:off x="6372225" y="3781425"/>
          <a:ext cx="781050" cy="514350"/>
        </a:xfrm>
        <a:prstGeom prst="rect">
          <a:avLst/>
        </a:prstGeom>
        <a:solidFill>
          <a:srgbClr val="C0C0C0"/>
        </a:solidFill>
        <a:ln>
          <a:noFill/>
        </a:ln>
        <a:effectLst>
          <a:prstShdw prst="shdw17" dist="17961" dir="13500000">
            <a:srgbClr val="737373"/>
          </a:prst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180975</xdr:colOff>
      <xdr:row>19</xdr:row>
      <xdr:rowOff>0</xdr:rowOff>
    </xdr:from>
    <xdr:to>
      <xdr:col>9</xdr:col>
      <xdr:colOff>66675</xdr:colOff>
      <xdr:row>20</xdr:row>
      <xdr:rowOff>142875</xdr:rowOff>
    </xdr:to>
    <xdr:sp macro="" textlink="">
      <xdr:nvSpPr>
        <xdr:cNvPr id="11" name="AutoShape 10">
          <a:hlinkClick xmlns:r="http://schemas.openxmlformats.org/officeDocument/2006/relationships" r:id="rId2"/>
          <a:extLst>
            <a:ext uri="{FF2B5EF4-FFF2-40B4-BE49-F238E27FC236}">
              <a16:creationId xmlns:a16="http://schemas.microsoft.com/office/drawing/2014/main" id="{4892F57F-58D7-5A4F-9B14-918DCBF851FC}"/>
            </a:ext>
          </a:extLst>
        </xdr:cNvPr>
        <xdr:cNvSpPr>
          <a:spLocks noChangeArrowheads="1"/>
        </xdr:cNvSpPr>
      </xdr:nvSpPr>
      <xdr:spPr bwMode="auto">
        <a:xfrm>
          <a:off x="6429375" y="3860800"/>
          <a:ext cx="647700" cy="346075"/>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000" b="0" i="0" strike="noStrike">
              <a:solidFill>
                <a:srgbClr val="FFFFFF"/>
              </a:solidFill>
              <a:latin typeface="Arial"/>
              <a:cs typeface="Arial"/>
            </a:rPr>
            <a:t>Principal</a:t>
          </a:r>
        </a:p>
      </xdr:txBody>
    </xdr:sp>
    <xdr:clientData/>
  </xdr:twoCellAnchor>
  <xdr:twoCellAnchor>
    <xdr:from>
      <xdr:col>2</xdr:col>
      <xdr:colOff>0</xdr:colOff>
      <xdr:row>11</xdr:row>
      <xdr:rowOff>12700</xdr:rowOff>
    </xdr:from>
    <xdr:to>
      <xdr:col>9</xdr:col>
      <xdr:colOff>2146300</xdr:colOff>
      <xdr:row>12</xdr:row>
      <xdr:rowOff>139391</xdr:rowOff>
    </xdr:to>
    <xdr:sp macro="" textlink="">
      <xdr:nvSpPr>
        <xdr:cNvPr id="12" name="Text Box 11">
          <a:extLst>
            <a:ext uri="{FF2B5EF4-FFF2-40B4-BE49-F238E27FC236}">
              <a16:creationId xmlns:a16="http://schemas.microsoft.com/office/drawing/2014/main" id="{2622AE3B-0F8F-4549-9A00-2348F51CC5E0}"/>
            </a:ext>
          </a:extLst>
        </xdr:cNvPr>
        <xdr:cNvSpPr txBox="1">
          <a:spLocks noChangeArrowheads="1"/>
        </xdr:cNvSpPr>
      </xdr:nvSpPr>
      <xdr:spPr bwMode="auto">
        <a:xfrm>
          <a:off x="1676400" y="2247900"/>
          <a:ext cx="7480300" cy="329891"/>
        </a:xfrm>
        <a:prstGeom prst="rect">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36576" tIns="32004" rIns="36576" bIns="32004" anchor="ctr" upright="1"/>
        <a:lstStyle/>
        <a:p>
          <a:pPr marL="0" marR="0" indent="0" algn="just" defTabSz="914400" rtl="1" eaLnBrk="1" fontAlgn="auto" latinLnBrk="0" hangingPunct="1">
            <a:lnSpc>
              <a:spcPct val="100000"/>
            </a:lnSpc>
            <a:spcBef>
              <a:spcPts val="0"/>
            </a:spcBef>
            <a:spcAft>
              <a:spcPts val="0"/>
            </a:spcAft>
            <a:buClrTx/>
            <a:buSzTx/>
            <a:buFontTx/>
            <a:buNone/>
            <a:tabLst/>
            <a:defRPr sz="1000"/>
          </a:pPr>
          <a:r>
            <a:rPr lang="es-ES" sz="1400">
              <a:effectLst/>
              <a:latin typeface="+mn-lt"/>
              <a:ea typeface="+mn-ea"/>
              <a:cs typeface="+mn-cs"/>
            </a:rPr>
            <a:t>Desarrollo de las competencias, habilidades, aptitudes e idoneidad de sus servidores públicos</a:t>
          </a:r>
          <a:endParaRPr lang="es-ES" sz="1400" b="1" i="1" strike="noStrike">
            <a:solidFill>
              <a:srgbClr val="0000FF"/>
            </a:solidFill>
            <a:latin typeface="Arial"/>
            <a:cs typeface="Arial"/>
          </a:endParaRPr>
        </a:p>
      </xdr:txBody>
    </xdr:sp>
    <xdr:clientData/>
  </xdr:twoCellAnchor>
  <xdr:twoCellAnchor>
    <xdr:from>
      <xdr:col>1</xdr:col>
      <xdr:colOff>523875</xdr:colOff>
      <xdr:row>5</xdr:row>
      <xdr:rowOff>76200</xdr:rowOff>
    </xdr:from>
    <xdr:to>
      <xdr:col>1</xdr:col>
      <xdr:colOff>638175</xdr:colOff>
      <xdr:row>6</xdr:row>
      <xdr:rowOff>28575</xdr:rowOff>
    </xdr:to>
    <xdr:sp macro="" textlink="">
      <xdr:nvSpPr>
        <xdr:cNvPr id="13" name="Rectangle 12">
          <a:extLst>
            <a:ext uri="{FF2B5EF4-FFF2-40B4-BE49-F238E27FC236}">
              <a16:creationId xmlns:a16="http://schemas.microsoft.com/office/drawing/2014/main" id="{07DFFED4-E861-0247-B02D-0B766E48F76B}"/>
            </a:ext>
          </a:extLst>
        </xdr:cNvPr>
        <xdr:cNvSpPr>
          <a:spLocks noChangeArrowheads="1"/>
        </xdr:cNvSpPr>
      </xdr:nvSpPr>
      <xdr:spPr bwMode="auto">
        <a:xfrm>
          <a:off x="1438275" y="1092200"/>
          <a:ext cx="114300" cy="155575"/>
        </a:xfrm>
        <a:prstGeom prst="rect">
          <a:avLst/>
        </a:prstGeom>
        <a:solidFill>
          <a:srgbClr val="FF6600"/>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1</xdr:col>
      <xdr:colOff>749300</xdr:colOff>
      <xdr:row>7</xdr:row>
      <xdr:rowOff>25400</xdr:rowOff>
    </xdr:from>
    <xdr:to>
      <xdr:col>9</xdr:col>
      <xdr:colOff>2133600</xdr:colOff>
      <xdr:row>10</xdr:row>
      <xdr:rowOff>63500</xdr:rowOff>
    </xdr:to>
    <xdr:sp macro="" textlink="">
      <xdr:nvSpPr>
        <xdr:cNvPr id="14" name="Text Box 13">
          <a:extLst>
            <a:ext uri="{FF2B5EF4-FFF2-40B4-BE49-F238E27FC236}">
              <a16:creationId xmlns:a16="http://schemas.microsoft.com/office/drawing/2014/main" id="{E4C3CB91-009D-424C-8001-C12FFE774E28}"/>
            </a:ext>
          </a:extLst>
        </xdr:cNvPr>
        <xdr:cNvSpPr txBox="1">
          <a:spLocks noChangeArrowheads="1"/>
        </xdr:cNvSpPr>
      </xdr:nvSpPr>
      <xdr:spPr bwMode="auto">
        <a:xfrm>
          <a:off x="1663700" y="1447800"/>
          <a:ext cx="7480300" cy="647700"/>
        </a:xfrm>
        <a:prstGeom prst="rect">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36576" tIns="32004" rIns="36576" bIns="32004" anchor="ctr" upright="1"/>
        <a:lstStyle/>
        <a:p>
          <a:pPr marL="0" marR="0" indent="0" algn="just" defTabSz="914400" rtl="1" eaLnBrk="1" fontAlgn="auto" latinLnBrk="0" hangingPunct="1">
            <a:lnSpc>
              <a:spcPct val="100000"/>
            </a:lnSpc>
            <a:spcBef>
              <a:spcPts val="0"/>
            </a:spcBef>
            <a:spcAft>
              <a:spcPts val="0"/>
            </a:spcAft>
            <a:buClrTx/>
            <a:buSzTx/>
            <a:buFontTx/>
            <a:buNone/>
            <a:tabLst/>
            <a:defRPr sz="1000"/>
          </a:pPr>
          <a:r>
            <a:rPr lang="es-ES" sz="1400">
              <a:effectLst/>
              <a:latin typeface="+mn-lt"/>
              <a:ea typeface="+mn-ea"/>
              <a:cs typeface="+mn-cs"/>
            </a:rPr>
            <a:t>Prevenir y minimizar todo posible riesgo durante la prestación de servicios de salud, mediante la implementación del Sistema Integral de Gestión de Calidad y el Modelo de Gestión de la Seguridad Clínica</a:t>
          </a:r>
          <a:endParaRPr lang="es-ES" sz="1400">
            <a:effectLst/>
          </a:endParaRPr>
        </a:p>
        <a:p>
          <a:pPr algn="just" rtl="1">
            <a:defRPr sz="1000"/>
          </a:pPr>
          <a:r>
            <a:rPr lang="es-ES" sz="1400" b="1" i="1" strike="noStrike">
              <a:solidFill>
                <a:srgbClr val="0000FF"/>
              </a:solidFill>
              <a:latin typeface="Arial"/>
              <a:cs typeface="Arial"/>
            </a:rPr>
            <a:t>.</a:t>
          </a:r>
        </a:p>
      </xdr:txBody>
    </xdr:sp>
    <xdr:clientData/>
  </xdr:twoCellAnchor>
  <xdr:twoCellAnchor>
    <xdr:from>
      <xdr:col>1</xdr:col>
      <xdr:colOff>514350</xdr:colOff>
      <xdr:row>11</xdr:row>
      <xdr:rowOff>66675</xdr:rowOff>
    </xdr:from>
    <xdr:to>
      <xdr:col>1</xdr:col>
      <xdr:colOff>628650</xdr:colOff>
      <xdr:row>12</xdr:row>
      <xdr:rowOff>19050</xdr:rowOff>
    </xdr:to>
    <xdr:sp macro="" textlink="">
      <xdr:nvSpPr>
        <xdr:cNvPr id="15" name="Rectangle 14">
          <a:extLst>
            <a:ext uri="{FF2B5EF4-FFF2-40B4-BE49-F238E27FC236}">
              <a16:creationId xmlns:a16="http://schemas.microsoft.com/office/drawing/2014/main" id="{98188B94-1ABA-5049-9AB1-CF3CAF7E311B}"/>
            </a:ext>
          </a:extLst>
        </xdr:cNvPr>
        <xdr:cNvSpPr>
          <a:spLocks noChangeArrowheads="1"/>
        </xdr:cNvSpPr>
      </xdr:nvSpPr>
      <xdr:spPr bwMode="auto">
        <a:xfrm>
          <a:off x="1428750" y="2301875"/>
          <a:ext cx="114300" cy="155575"/>
        </a:xfrm>
        <a:prstGeom prst="rect">
          <a:avLst/>
        </a:prstGeom>
        <a:solidFill>
          <a:srgbClr val="FF6600"/>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2</xdr:col>
      <xdr:colOff>25400</xdr:colOff>
      <xdr:row>4</xdr:row>
      <xdr:rowOff>149225</xdr:rowOff>
    </xdr:from>
    <xdr:to>
      <xdr:col>9</xdr:col>
      <xdr:colOff>2171700</xdr:colOff>
      <xdr:row>6</xdr:row>
      <xdr:rowOff>371475</xdr:rowOff>
    </xdr:to>
    <xdr:sp macro="" textlink="">
      <xdr:nvSpPr>
        <xdr:cNvPr id="16" name="Text Box 15">
          <a:extLst>
            <a:ext uri="{FF2B5EF4-FFF2-40B4-BE49-F238E27FC236}">
              <a16:creationId xmlns:a16="http://schemas.microsoft.com/office/drawing/2014/main" id="{956FDA32-813C-3948-B6CF-3F7AC3DF0AB2}"/>
            </a:ext>
          </a:extLst>
        </xdr:cNvPr>
        <xdr:cNvSpPr txBox="1">
          <a:spLocks noChangeArrowheads="1"/>
        </xdr:cNvSpPr>
      </xdr:nvSpPr>
      <xdr:spPr bwMode="auto">
        <a:xfrm>
          <a:off x="1701800" y="962025"/>
          <a:ext cx="7480300" cy="463550"/>
        </a:xfrm>
        <a:prstGeom prst="rect">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36576" tIns="32004" rIns="36576" bIns="32004" anchor="ctr" upright="1"/>
        <a:lstStyle/>
        <a:p>
          <a:pPr algn="just" rtl="1">
            <a:defRPr sz="1000"/>
          </a:pPr>
          <a:r>
            <a:rPr lang="es-ES" sz="1400">
              <a:effectLst/>
              <a:latin typeface="+mn-lt"/>
              <a:ea typeface="+mn-ea"/>
              <a:cs typeface="+mn-cs"/>
            </a:rPr>
            <a:t>Mejorar satisfacción de los usuarios mediante la prestación de servicios de calidad y el fortalecimiento de los programas de promoción y prevención</a:t>
          </a:r>
          <a:endParaRPr lang="es-ES" sz="1400" b="1" i="1" strike="noStrike">
            <a:solidFill>
              <a:srgbClr val="0000FF"/>
            </a:solidFill>
            <a:latin typeface="Arial"/>
            <a:cs typeface="Arial"/>
          </a:endParaRPr>
        </a:p>
      </xdr:txBody>
    </xdr:sp>
    <xdr:clientData/>
  </xdr:twoCellAnchor>
  <xdr:twoCellAnchor>
    <xdr:from>
      <xdr:col>1</xdr:col>
      <xdr:colOff>523875</xdr:colOff>
      <xdr:row>8</xdr:row>
      <xdr:rowOff>57150</xdr:rowOff>
    </xdr:from>
    <xdr:to>
      <xdr:col>1</xdr:col>
      <xdr:colOff>638175</xdr:colOff>
      <xdr:row>9</xdr:row>
      <xdr:rowOff>9525</xdr:rowOff>
    </xdr:to>
    <xdr:sp macro="" textlink="">
      <xdr:nvSpPr>
        <xdr:cNvPr id="17" name="Rectangle 16">
          <a:extLst>
            <a:ext uri="{FF2B5EF4-FFF2-40B4-BE49-F238E27FC236}">
              <a16:creationId xmlns:a16="http://schemas.microsoft.com/office/drawing/2014/main" id="{889C2EEC-44EC-9C44-9330-D10C179F7372}"/>
            </a:ext>
          </a:extLst>
        </xdr:cNvPr>
        <xdr:cNvSpPr>
          <a:spLocks noChangeArrowheads="1"/>
        </xdr:cNvSpPr>
      </xdr:nvSpPr>
      <xdr:spPr bwMode="auto">
        <a:xfrm>
          <a:off x="1438275" y="1682750"/>
          <a:ext cx="114300" cy="155575"/>
        </a:xfrm>
        <a:prstGeom prst="rect">
          <a:avLst/>
        </a:prstGeom>
        <a:solidFill>
          <a:srgbClr val="FF6600"/>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1</xdr:col>
      <xdr:colOff>698500</xdr:colOff>
      <xdr:row>1</xdr:row>
      <xdr:rowOff>101600</xdr:rowOff>
    </xdr:from>
    <xdr:to>
      <xdr:col>9</xdr:col>
      <xdr:colOff>2120900</xdr:colOff>
      <xdr:row>4</xdr:row>
      <xdr:rowOff>111125</xdr:rowOff>
    </xdr:to>
    <xdr:sp macro="" textlink="">
      <xdr:nvSpPr>
        <xdr:cNvPr id="18" name="Text Box 17">
          <a:extLst>
            <a:ext uri="{FF2B5EF4-FFF2-40B4-BE49-F238E27FC236}">
              <a16:creationId xmlns:a16="http://schemas.microsoft.com/office/drawing/2014/main" id="{8F308C56-76B1-7941-8FA4-20DD15CA5810}"/>
            </a:ext>
          </a:extLst>
        </xdr:cNvPr>
        <xdr:cNvSpPr txBox="1">
          <a:spLocks noChangeArrowheads="1"/>
        </xdr:cNvSpPr>
      </xdr:nvSpPr>
      <xdr:spPr bwMode="auto">
        <a:xfrm>
          <a:off x="1612900" y="304800"/>
          <a:ext cx="7518400" cy="619125"/>
        </a:xfrm>
        <a:prstGeom prst="rect">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36576" tIns="32004" rIns="36576" bIns="32004" anchor="ctr" upright="1"/>
        <a:lstStyle/>
        <a:p>
          <a:pPr marL="0" indent="0" algn="just" rtl="1">
            <a:defRPr sz="1000"/>
          </a:pPr>
          <a:r>
            <a:rPr lang="es-ES" sz="1400">
              <a:effectLst/>
              <a:latin typeface="+mn-lt"/>
              <a:ea typeface="+mn-ea"/>
              <a:cs typeface="+mn-cs"/>
            </a:rPr>
            <a:t>Alcanzar resultados positivos a nivel financiero para la institución</a:t>
          </a:r>
        </a:p>
      </xdr:txBody>
    </xdr:sp>
    <xdr:clientData/>
  </xdr:twoCellAnchor>
  <xdr:twoCellAnchor>
    <xdr:from>
      <xdr:col>1</xdr:col>
      <xdr:colOff>514350</xdr:colOff>
      <xdr:row>14</xdr:row>
      <xdr:rowOff>104775</xdr:rowOff>
    </xdr:from>
    <xdr:to>
      <xdr:col>1</xdr:col>
      <xdr:colOff>628650</xdr:colOff>
      <xdr:row>15</xdr:row>
      <xdr:rowOff>57150</xdr:rowOff>
    </xdr:to>
    <xdr:sp macro="" textlink="">
      <xdr:nvSpPr>
        <xdr:cNvPr id="19" name="Rectangle 18">
          <a:extLst>
            <a:ext uri="{FF2B5EF4-FFF2-40B4-BE49-F238E27FC236}">
              <a16:creationId xmlns:a16="http://schemas.microsoft.com/office/drawing/2014/main" id="{FFC7F24E-B7A5-714F-9710-6A0176D1E589}"/>
            </a:ext>
          </a:extLst>
        </xdr:cNvPr>
        <xdr:cNvSpPr>
          <a:spLocks noChangeArrowheads="1"/>
        </xdr:cNvSpPr>
      </xdr:nvSpPr>
      <xdr:spPr bwMode="auto">
        <a:xfrm>
          <a:off x="1428750" y="2949575"/>
          <a:ext cx="114300" cy="155575"/>
        </a:xfrm>
        <a:prstGeom prst="rect">
          <a:avLst/>
        </a:prstGeom>
        <a:solidFill>
          <a:srgbClr val="FF6600"/>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2</xdr:col>
      <xdr:colOff>30975</xdr:colOff>
      <xdr:row>13</xdr:row>
      <xdr:rowOff>147135</xdr:rowOff>
    </xdr:from>
    <xdr:to>
      <xdr:col>9</xdr:col>
      <xdr:colOff>2177275</xdr:colOff>
      <xdr:row>15</xdr:row>
      <xdr:rowOff>111204</xdr:rowOff>
    </xdr:to>
    <xdr:sp macro="" textlink="">
      <xdr:nvSpPr>
        <xdr:cNvPr id="20" name="Text Box 11">
          <a:extLst>
            <a:ext uri="{FF2B5EF4-FFF2-40B4-BE49-F238E27FC236}">
              <a16:creationId xmlns:a16="http://schemas.microsoft.com/office/drawing/2014/main" id="{E057FFBA-2BB6-5F47-81AD-33B8AA5482B3}"/>
            </a:ext>
          </a:extLst>
        </xdr:cNvPr>
        <xdr:cNvSpPr txBox="1">
          <a:spLocks noChangeArrowheads="1"/>
        </xdr:cNvSpPr>
      </xdr:nvSpPr>
      <xdr:spPr bwMode="auto">
        <a:xfrm>
          <a:off x="1707375" y="2788735"/>
          <a:ext cx="7480300" cy="370469"/>
        </a:xfrm>
        <a:prstGeom prst="rect">
          <a:avLst/>
        </a:prstGeom>
        <a:solidFill>
          <a:srgbClr val="FFFFFF"/>
        </a:solidFill>
        <a:ln w="9525">
          <a:noFill/>
          <a:miter lim="800000"/>
          <a:headEnd/>
          <a:tailEnd/>
        </a:ln>
        <a:effectLst>
          <a:prstShdw prst="shdw17" dist="17961" dir="2700000">
            <a:srgbClr val="FFFFFF">
              <a:gamma/>
              <a:shade val="60000"/>
              <a:invGamma/>
            </a:srgbClr>
          </a:prstShdw>
        </a:effectLst>
      </xdr:spPr>
      <xdr:txBody>
        <a:bodyPr vertOverflow="clip" wrap="square" lIns="36576" tIns="32004" rIns="36576" bIns="32004" anchor="ctr" upright="1"/>
        <a:lstStyle/>
        <a:p>
          <a:pPr marL="0" marR="0" indent="0" algn="just" defTabSz="914400" rtl="1" eaLnBrk="1" fontAlgn="auto" latinLnBrk="0" hangingPunct="1">
            <a:lnSpc>
              <a:spcPct val="100000"/>
            </a:lnSpc>
            <a:spcBef>
              <a:spcPts val="0"/>
            </a:spcBef>
            <a:spcAft>
              <a:spcPts val="0"/>
            </a:spcAft>
            <a:buClrTx/>
            <a:buSzTx/>
            <a:buFontTx/>
            <a:buNone/>
            <a:tabLst/>
            <a:defRPr sz="1000"/>
          </a:pPr>
          <a:r>
            <a:rPr lang="es-ES" sz="1400">
              <a:effectLst/>
              <a:latin typeface="+mn-lt"/>
              <a:ea typeface="+mn-ea"/>
              <a:cs typeface="+mn-cs"/>
            </a:rPr>
            <a:t>Contar con un talento humano competente, satisfecho y comprometido con la misión y visión empresarial.</a:t>
          </a:r>
          <a:endParaRPr lang="es-ES" sz="1400" b="1" i="1" strike="noStrike">
            <a:solidFill>
              <a:srgbClr val="0000FF"/>
            </a:solidFill>
            <a:latin typeface="Arial"/>
            <a:cs typeface="Arial"/>
          </a:endParaRPr>
        </a:p>
      </xdr:txBody>
    </xdr:sp>
    <xdr:clientData/>
  </xdr:twoCellAnchor>
  <xdr:twoCellAnchor editAs="oneCell">
    <xdr:from>
      <xdr:col>9</xdr:col>
      <xdr:colOff>627256</xdr:colOff>
      <xdr:row>19</xdr:row>
      <xdr:rowOff>61952</xdr:rowOff>
    </xdr:from>
    <xdr:to>
      <xdr:col>9</xdr:col>
      <xdr:colOff>2211520</xdr:colOff>
      <xdr:row>21</xdr:row>
      <xdr:rowOff>874695</xdr:rowOff>
    </xdr:to>
    <xdr:pic>
      <xdr:nvPicPr>
        <xdr:cNvPr id="21" name="image1.jpeg">
          <a:extLst>
            <a:ext uri="{FF2B5EF4-FFF2-40B4-BE49-F238E27FC236}">
              <a16:creationId xmlns:a16="http://schemas.microsoft.com/office/drawing/2014/main" id="{B9944B2B-EDFB-D94C-9675-2BDD076A08DC}"/>
            </a:ext>
          </a:extLst>
        </xdr:cNvPr>
        <xdr:cNvPicPr/>
      </xdr:nvPicPr>
      <xdr:blipFill>
        <a:blip xmlns:r="http://schemas.openxmlformats.org/officeDocument/2006/relationships" r:embed="rId3" cstate="print"/>
        <a:stretch>
          <a:fillRect/>
        </a:stretch>
      </xdr:blipFill>
      <xdr:spPr>
        <a:xfrm>
          <a:off x="7612256" y="3624147"/>
          <a:ext cx="1584264" cy="11379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7</xdr:row>
      <xdr:rowOff>0</xdr:rowOff>
    </xdr:from>
    <xdr:to>
      <xdr:col>7</xdr:col>
      <xdr:colOff>0</xdr:colOff>
      <xdr:row>13</xdr:row>
      <xdr:rowOff>0</xdr:rowOff>
    </xdr:to>
    <xdr:sp macro="" textlink="">
      <xdr:nvSpPr>
        <xdr:cNvPr id="2" name="AutoShape 23">
          <a:extLst>
            <a:ext uri="{FF2B5EF4-FFF2-40B4-BE49-F238E27FC236}">
              <a16:creationId xmlns:a16="http://schemas.microsoft.com/office/drawing/2014/main" id="{42144D35-BBEE-6745-874F-5A94E430B357}"/>
            </a:ext>
          </a:extLst>
        </xdr:cNvPr>
        <xdr:cNvSpPr>
          <a:spLocks noChangeArrowheads="1"/>
        </xdr:cNvSpPr>
      </xdr:nvSpPr>
      <xdr:spPr bwMode="auto">
        <a:xfrm>
          <a:off x="330200" y="2425700"/>
          <a:ext cx="16624300" cy="3048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490924</xdr:colOff>
      <xdr:row>1</xdr:row>
      <xdr:rowOff>234790</xdr:rowOff>
    </xdr:from>
    <xdr:to>
      <xdr:col>3</xdr:col>
      <xdr:colOff>170755</xdr:colOff>
      <xdr:row>4</xdr:row>
      <xdr:rowOff>234790</xdr:rowOff>
    </xdr:to>
    <xdr:sp macro="" textlink="">
      <xdr:nvSpPr>
        <xdr:cNvPr id="3" name="AutoShape 116">
          <a:hlinkClick xmlns:r="http://schemas.openxmlformats.org/officeDocument/2006/relationships" r:id="rId1" tooltip="Presione Click para ir a la Página Principal"/>
          <a:extLst>
            <a:ext uri="{FF2B5EF4-FFF2-40B4-BE49-F238E27FC236}">
              <a16:creationId xmlns:a16="http://schemas.microsoft.com/office/drawing/2014/main" id="{C8FC470B-4FAF-EC40-9FE4-9754772230B6}"/>
            </a:ext>
          </a:extLst>
        </xdr:cNvPr>
        <xdr:cNvSpPr>
          <a:spLocks noChangeArrowheads="1"/>
        </xdr:cNvSpPr>
      </xdr:nvSpPr>
      <xdr:spPr bwMode="auto">
        <a:xfrm>
          <a:off x="2992824" y="844390"/>
          <a:ext cx="1851531" cy="723900"/>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Principal</a:t>
          </a:r>
        </a:p>
      </xdr:txBody>
    </xdr:sp>
    <xdr:clientData/>
  </xdr:twoCellAnchor>
  <xdr:twoCellAnchor editAs="oneCell">
    <xdr:from>
      <xdr:col>1</xdr:col>
      <xdr:colOff>234790</xdr:colOff>
      <xdr:row>1</xdr:row>
      <xdr:rowOff>21345</xdr:rowOff>
    </xdr:from>
    <xdr:to>
      <xdr:col>1</xdr:col>
      <xdr:colOff>1389529</xdr:colOff>
      <xdr:row>5</xdr:row>
      <xdr:rowOff>23218</xdr:rowOff>
    </xdr:to>
    <xdr:pic>
      <xdr:nvPicPr>
        <xdr:cNvPr id="4" name="image1.jpeg">
          <a:extLst>
            <a:ext uri="{FF2B5EF4-FFF2-40B4-BE49-F238E27FC236}">
              <a16:creationId xmlns:a16="http://schemas.microsoft.com/office/drawing/2014/main" id="{3E610BC7-60FA-C943-A860-5F072E49A978}"/>
            </a:ext>
          </a:extLst>
        </xdr:cNvPr>
        <xdr:cNvPicPr/>
      </xdr:nvPicPr>
      <xdr:blipFill>
        <a:blip xmlns:r="http://schemas.openxmlformats.org/officeDocument/2006/relationships" r:embed="rId2" cstate="print"/>
        <a:stretch>
          <a:fillRect/>
        </a:stretch>
      </xdr:blipFill>
      <xdr:spPr>
        <a:xfrm>
          <a:off x="563496" y="230521"/>
          <a:ext cx="1154739" cy="6958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26</xdr:row>
      <xdr:rowOff>104775</xdr:rowOff>
    </xdr:from>
    <xdr:to>
      <xdr:col>10</xdr:col>
      <xdr:colOff>0</xdr:colOff>
      <xdr:row>27</xdr:row>
      <xdr:rowOff>333375</xdr:rowOff>
    </xdr:to>
    <xdr:sp macro="" textlink="">
      <xdr:nvSpPr>
        <xdr:cNvPr id="2" name="Rectangle 49">
          <a:hlinkClick xmlns:r="http://schemas.openxmlformats.org/officeDocument/2006/relationships" r:id="rId1"/>
          <a:extLst>
            <a:ext uri="{FF2B5EF4-FFF2-40B4-BE49-F238E27FC236}">
              <a16:creationId xmlns:a16="http://schemas.microsoft.com/office/drawing/2014/main" id="{4EAAD5DD-7C36-8A4F-B026-9F9A05075FE2}"/>
            </a:ext>
          </a:extLst>
        </xdr:cNvPr>
        <xdr:cNvSpPr>
          <a:spLocks noChangeArrowheads="1"/>
        </xdr:cNvSpPr>
      </xdr:nvSpPr>
      <xdr:spPr bwMode="auto">
        <a:xfrm>
          <a:off x="12369800" y="5184775"/>
          <a:ext cx="558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85725</xdr:colOff>
      <xdr:row>25</xdr:row>
      <xdr:rowOff>76200</xdr:rowOff>
    </xdr:from>
    <xdr:to>
      <xdr:col>9</xdr:col>
      <xdr:colOff>466725</xdr:colOff>
      <xdr:row>26</xdr:row>
      <xdr:rowOff>57150</xdr:rowOff>
    </xdr:to>
    <xdr:grpSp>
      <xdr:nvGrpSpPr>
        <xdr:cNvPr id="25" name="Group 145">
          <a:extLst>
            <a:ext uri="{FF2B5EF4-FFF2-40B4-BE49-F238E27FC236}">
              <a16:creationId xmlns:a16="http://schemas.microsoft.com/office/drawing/2014/main" id="{0D549CDF-075F-E949-A48F-39A4250685D7}"/>
            </a:ext>
          </a:extLst>
        </xdr:cNvPr>
        <xdr:cNvGrpSpPr>
          <a:grpSpLocks/>
        </xdr:cNvGrpSpPr>
      </xdr:nvGrpSpPr>
      <xdr:grpSpPr bwMode="auto">
        <a:xfrm>
          <a:off x="13783235" y="5613774"/>
          <a:ext cx="0" cy="149038"/>
          <a:chOff x="1354" y="1251"/>
          <a:chExt cx="539" cy="406"/>
        </a:xfrm>
      </xdr:grpSpPr>
      <xdr:sp macro="" textlink="">
        <xdr:nvSpPr>
          <xdr:cNvPr id="26" name="Freeform 146">
            <a:extLst>
              <a:ext uri="{FF2B5EF4-FFF2-40B4-BE49-F238E27FC236}">
                <a16:creationId xmlns:a16="http://schemas.microsoft.com/office/drawing/2014/main" id="{02F271AC-6446-4245-7397-A05EDE392EA9}"/>
              </a:ext>
            </a:extLst>
          </xdr:cNvPr>
          <xdr:cNvSpPr>
            <a:spLocks/>
          </xdr:cNvSpPr>
        </xdr:nvSpPr>
        <xdr:spPr bwMode="auto">
          <a:xfrm>
            <a:off x="1354" y="1251"/>
            <a:ext cx="539" cy="406"/>
          </a:xfrm>
          <a:custGeom>
            <a:avLst/>
            <a:gdLst>
              <a:gd name="T0" fmla="*/ 172 w 539"/>
              <a:gd name="T1" fmla="*/ 405 h 406"/>
              <a:gd name="T2" fmla="*/ 172 w 539"/>
              <a:gd name="T3" fmla="*/ 315 h 406"/>
              <a:gd name="T4" fmla="*/ 66 w 539"/>
              <a:gd name="T5" fmla="*/ 315 h 406"/>
              <a:gd name="T6" fmla="*/ 54 w 539"/>
              <a:gd name="T7" fmla="*/ 311 h 406"/>
              <a:gd name="T8" fmla="*/ 44 w 539"/>
              <a:gd name="T9" fmla="*/ 309 h 406"/>
              <a:gd name="T10" fmla="*/ 33 w 539"/>
              <a:gd name="T11" fmla="*/ 302 h 406"/>
              <a:gd name="T12" fmla="*/ 23 w 539"/>
              <a:gd name="T13" fmla="*/ 294 h 406"/>
              <a:gd name="T14" fmla="*/ 14 w 539"/>
              <a:gd name="T15" fmla="*/ 285 h 406"/>
              <a:gd name="T16" fmla="*/ 7 w 539"/>
              <a:gd name="T17" fmla="*/ 275 h 406"/>
              <a:gd name="T18" fmla="*/ 4 w 539"/>
              <a:gd name="T19" fmla="*/ 267 h 406"/>
              <a:gd name="T20" fmla="*/ 0 w 539"/>
              <a:gd name="T21" fmla="*/ 255 h 406"/>
              <a:gd name="T22" fmla="*/ 0 w 539"/>
              <a:gd name="T23" fmla="*/ 244 h 406"/>
              <a:gd name="T24" fmla="*/ 0 w 539"/>
              <a:gd name="T25" fmla="*/ 232 h 406"/>
              <a:gd name="T26" fmla="*/ 4 w 539"/>
              <a:gd name="T27" fmla="*/ 219 h 406"/>
              <a:gd name="T28" fmla="*/ 11 w 539"/>
              <a:gd name="T29" fmla="*/ 206 h 406"/>
              <a:gd name="T30" fmla="*/ 20 w 539"/>
              <a:gd name="T31" fmla="*/ 194 h 406"/>
              <a:gd name="T32" fmla="*/ 31 w 539"/>
              <a:gd name="T33" fmla="*/ 184 h 406"/>
              <a:gd name="T34" fmla="*/ 44 w 539"/>
              <a:gd name="T35" fmla="*/ 175 h 406"/>
              <a:gd name="T36" fmla="*/ 53 w 539"/>
              <a:gd name="T37" fmla="*/ 168 h 406"/>
              <a:gd name="T38" fmla="*/ 65 w 539"/>
              <a:gd name="T39" fmla="*/ 164 h 406"/>
              <a:gd name="T40" fmla="*/ 175 w 539"/>
              <a:gd name="T41" fmla="*/ 164 h 406"/>
              <a:gd name="T42" fmla="*/ 175 w 539"/>
              <a:gd name="T43" fmla="*/ 85 h 406"/>
              <a:gd name="T44" fmla="*/ 179 w 539"/>
              <a:gd name="T45" fmla="*/ 75 h 406"/>
              <a:gd name="T46" fmla="*/ 185 w 539"/>
              <a:gd name="T47" fmla="*/ 62 h 406"/>
              <a:gd name="T48" fmla="*/ 192 w 539"/>
              <a:gd name="T49" fmla="*/ 50 h 406"/>
              <a:gd name="T50" fmla="*/ 202 w 539"/>
              <a:gd name="T51" fmla="*/ 37 h 406"/>
              <a:gd name="T52" fmla="*/ 214 w 539"/>
              <a:gd name="T53" fmla="*/ 26 h 406"/>
              <a:gd name="T54" fmla="*/ 225 w 539"/>
              <a:gd name="T55" fmla="*/ 16 h 406"/>
              <a:gd name="T56" fmla="*/ 236 w 539"/>
              <a:gd name="T57" fmla="*/ 10 h 406"/>
              <a:gd name="T58" fmla="*/ 250 w 539"/>
              <a:gd name="T59" fmla="*/ 3 h 406"/>
              <a:gd name="T60" fmla="*/ 266 w 539"/>
              <a:gd name="T61" fmla="*/ 0 h 406"/>
              <a:gd name="T62" fmla="*/ 281 w 539"/>
              <a:gd name="T63" fmla="*/ 0 h 406"/>
              <a:gd name="T64" fmla="*/ 298 w 539"/>
              <a:gd name="T65" fmla="*/ 2 h 406"/>
              <a:gd name="T66" fmla="*/ 312 w 539"/>
              <a:gd name="T67" fmla="*/ 9 h 406"/>
              <a:gd name="T68" fmla="*/ 324 w 539"/>
              <a:gd name="T69" fmla="*/ 15 h 406"/>
              <a:gd name="T70" fmla="*/ 337 w 539"/>
              <a:gd name="T71" fmla="*/ 26 h 406"/>
              <a:gd name="T72" fmla="*/ 351 w 539"/>
              <a:gd name="T73" fmla="*/ 39 h 406"/>
              <a:gd name="T74" fmla="*/ 362 w 539"/>
              <a:gd name="T75" fmla="*/ 50 h 406"/>
              <a:gd name="T76" fmla="*/ 367 w 539"/>
              <a:gd name="T77" fmla="*/ 62 h 406"/>
              <a:gd name="T78" fmla="*/ 372 w 539"/>
              <a:gd name="T79" fmla="*/ 75 h 406"/>
              <a:gd name="T80" fmla="*/ 375 w 539"/>
              <a:gd name="T81" fmla="*/ 90 h 406"/>
              <a:gd name="T82" fmla="*/ 375 w 539"/>
              <a:gd name="T83" fmla="*/ 163 h 406"/>
              <a:gd name="T84" fmla="*/ 478 w 539"/>
              <a:gd name="T85" fmla="*/ 163 h 406"/>
              <a:gd name="T86" fmla="*/ 490 w 539"/>
              <a:gd name="T87" fmla="*/ 168 h 406"/>
              <a:gd name="T88" fmla="*/ 501 w 539"/>
              <a:gd name="T89" fmla="*/ 175 h 406"/>
              <a:gd name="T90" fmla="*/ 511 w 539"/>
              <a:gd name="T91" fmla="*/ 183 h 406"/>
              <a:gd name="T92" fmla="*/ 521 w 539"/>
              <a:gd name="T93" fmla="*/ 193 h 406"/>
              <a:gd name="T94" fmla="*/ 529 w 539"/>
              <a:gd name="T95" fmla="*/ 203 h 406"/>
              <a:gd name="T96" fmla="*/ 536 w 539"/>
              <a:gd name="T97" fmla="*/ 215 h 406"/>
              <a:gd name="T98" fmla="*/ 538 w 539"/>
              <a:gd name="T99" fmla="*/ 228 h 406"/>
              <a:gd name="T100" fmla="*/ 539 w 539"/>
              <a:gd name="T101" fmla="*/ 240 h 406"/>
              <a:gd name="T102" fmla="*/ 539 w 539"/>
              <a:gd name="T103" fmla="*/ 254 h 406"/>
              <a:gd name="T104" fmla="*/ 536 w 539"/>
              <a:gd name="T105" fmla="*/ 266 h 406"/>
              <a:gd name="T106" fmla="*/ 529 w 539"/>
              <a:gd name="T107" fmla="*/ 279 h 406"/>
              <a:gd name="T108" fmla="*/ 521 w 539"/>
              <a:gd name="T109" fmla="*/ 289 h 406"/>
              <a:gd name="T110" fmla="*/ 512 w 539"/>
              <a:gd name="T111" fmla="*/ 299 h 406"/>
              <a:gd name="T112" fmla="*/ 501 w 539"/>
              <a:gd name="T113" fmla="*/ 306 h 406"/>
              <a:gd name="T114" fmla="*/ 477 w 539"/>
              <a:gd name="T115" fmla="*/ 315 h 406"/>
              <a:gd name="T116" fmla="*/ 375 w 539"/>
              <a:gd name="T117" fmla="*/ 315 h 406"/>
              <a:gd name="T118" fmla="*/ 375 w 539"/>
              <a:gd name="T119" fmla="*/ 406 h 406"/>
              <a:gd name="T120" fmla="*/ 172 w 539"/>
              <a:gd name="T121" fmla="*/ 405 h 40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539"/>
              <a:gd name="T184" fmla="*/ 0 h 406"/>
              <a:gd name="T185" fmla="*/ 539 w 539"/>
              <a:gd name="T186" fmla="*/ 406 h 40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539" h="406">
                <a:moveTo>
                  <a:pt x="172" y="405"/>
                </a:moveTo>
                <a:lnTo>
                  <a:pt x="172" y="315"/>
                </a:lnTo>
                <a:lnTo>
                  <a:pt x="66" y="315"/>
                </a:lnTo>
                <a:lnTo>
                  <a:pt x="54" y="311"/>
                </a:lnTo>
                <a:lnTo>
                  <a:pt x="44" y="309"/>
                </a:lnTo>
                <a:lnTo>
                  <a:pt x="33" y="302"/>
                </a:lnTo>
                <a:lnTo>
                  <a:pt x="23" y="294"/>
                </a:lnTo>
                <a:lnTo>
                  <a:pt x="14" y="285"/>
                </a:lnTo>
                <a:lnTo>
                  <a:pt x="7" y="275"/>
                </a:lnTo>
                <a:lnTo>
                  <a:pt x="4" y="267"/>
                </a:lnTo>
                <a:lnTo>
                  <a:pt x="0" y="255"/>
                </a:lnTo>
                <a:lnTo>
                  <a:pt x="0" y="244"/>
                </a:lnTo>
                <a:lnTo>
                  <a:pt x="0" y="232"/>
                </a:lnTo>
                <a:lnTo>
                  <a:pt x="4" y="219"/>
                </a:lnTo>
                <a:lnTo>
                  <a:pt x="11" y="206"/>
                </a:lnTo>
                <a:lnTo>
                  <a:pt x="20" y="194"/>
                </a:lnTo>
                <a:lnTo>
                  <a:pt x="31" y="184"/>
                </a:lnTo>
                <a:lnTo>
                  <a:pt x="44" y="175"/>
                </a:lnTo>
                <a:lnTo>
                  <a:pt x="53" y="168"/>
                </a:lnTo>
                <a:lnTo>
                  <a:pt x="65" y="164"/>
                </a:lnTo>
                <a:lnTo>
                  <a:pt x="175" y="164"/>
                </a:lnTo>
                <a:lnTo>
                  <a:pt x="175" y="85"/>
                </a:lnTo>
                <a:lnTo>
                  <a:pt x="179" y="75"/>
                </a:lnTo>
                <a:lnTo>
                  <a:pt x="185" y="62"/>
                </a:lnTo>
                <a:lnTo>
                  <a:pt x="192" y="50"/>
                </a:lnTo>
                <a:lnTo>
                  <a:pt x="202" y="37"/>
                </a:lnTo>
                <a:lnTo>
                  <a:pt x="214" y="26"/>
                </a:lnTo>
                <a:lnTo>
                  <a:pt x="225" y="16"/>
                </a:lnTo>
                <a:lnTo>
                  <a:pt x="236" y="10"/>
                </a:lnTo>
                <a:lnTo>
                  <a:pt x="250" y="3"/>
                </a:lnTo>
                <a:lnTo>
                  <a:pt x="266" y="0"/>
                </a:lnTo>
                <a:lnTo>
                  <a:pt x="281" y="0"/>
                </a:lnTo>
                <a:lnTo>
                  <a:pt x="298" y="2"/>
                </a:lnTo>
                <a:lnTo>
                  <a:pt x="312" y="9"/>
                </a:lnTo>
                <a:lnTo>
                  <a:pt x="324" y="15"/>
                </a:lnTo>
                <a:lnTo>
                  <a:pt x="337" y="26"/>
                </a:lnTo>
                <a:lnTo>
                  <a:pt x="351" y="39"/>
                </a:lnTo>
                <a:lnTo>
                  <a:pt x="362" y="50"/>
                </a:lnTo>
                <a:lnTo>
                  <a:pt x="367" y="62"/>
                </a:lnTo>
                <a:lnTo>
                  <a:pt x="372" y="75"/>
                </a:lnTo>
                <a:lnTo>
                  <a:pt x="375" y="90"/>
                </a:lnTo>
                <a:lnTo>
                  <a:pt x="375" y="163"/>
                </a:lnTo>
                <a:lnTo>
                  <a:pt x="478" y="163"/>
                </a:lnTo>
                <a:lnTo>
                  <a:pt x="490" y="168"/>
                </a:lnTo>
                <a:lnTo>
                  <a:pt x="501" y="175"/>
                </a:lnTo>
                <a:lnTo>
                  <a:pt x="511" y="183"/>
                </a:lnTo>
                <a:lnTo>
                  <a:pt x="521" y="193"/>
                </a:lnTo>
                <a:lnTo>
                  <a:pt x="529" y="203"/>
                </a:lnTo>
                <a:lnTo>
                  <a:pt x="536" y="215"/>
                </a:lnTo>
                <a:lnTo>
                  <a:pt x="538" y="228"/>
                </a:lnTo>
                <a:lnTo>
                  <a:pt x="539" y="240"/>
                </a:lnTo>
                <a:lnTo>
                  <a:pt x="539" y="254"/>
                </a:lnTo>
                <a:lnTo>
                  <a:pt x="536" y="266"/>
                </a:lnTo>
                <a:lnTo>
                  <a:pt x="529" y="279"/>
                </a:lnTo>
                <a:lnTo>
                  <a:pt x="521" y="289"/>
                </a:lnTo>
                <a:lnTo>
                  <a:pt x="512" y="299"/>
                </a:lnTo>
                <a:lnTo>
                  <a:pt x="501" y="306"/>
                </a:lnTo>
                <a:lnTo>
                  <a:pt x="477" y="315"/>
                </a:lnTo>
                <a:lnTo>
                  <a:pt x="375" y="315"/>
                </a:lnTo>
                <a:lnTo>
                  <a:pt x="375" y="406"/>
                </a:lnTo>
                <a:lnTo>
                  <a:pt x="172" y="405"/>
                </a:lnTo>
                <a:close/>
              </a:path>
            </a:pathLst>
          </a:custGeom>
          <a:solidFill>
            <a:srgbClr val="E07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Oval 147">
            <a:extLst>
              <a:ext uri="{FF2B5EF4-FFF2-40B4-BE49-F238E27FC236}">
                <a16:creationId xmlns:a16="http://schemas.microsoft.com/office/drawing/2014/main" id="{1B8A1A2D-EE4F-031E-0CC5-EE7F6BEC3290}"/>
              </a:ext>
            </a:extLst>
          </xdr:cNvPr>
          <xdr:cNvSpPr>
            <a:spLocks noChangeArrowheads="1"/>
          </xdr:cNvSpPr>
        </xdr:nvSpPr>
        <xdr:spPr bwMode="auto">
          <a:xfrm>
            <a:off x="1551" y="1418"/>
            <a:ext cx="153" cy="152"/>
          </a:xfrm>
          <a:prstGeom prst="ellipse">
            <a:avLst/>
          </a:prstGeom>
          <a:solidFill>
            <a:srgbClr val="FFA040"/>
          </a:solidFill>
          <a:ln w="15875">
            <a:solidFill>
              <a:srgbClr val="000000"/>
            </a:solidFill>
            <a:round/>
            <a:headEnd/>
            <a:tailEnd/>
          </a:ln>
        </xdr:spPr>
      </xdr:sp>
    </xdr:grpSp>
    <xdr:clientData/>
  </xdr:twoCellAnchor>
  <xdr:twoCellAnchor editAs="oneCell">
    <xdr:from>
      <xdr:col>0</xdr:col>
      <xdr:colOff>831103</xdr:colOff>
      <xdr:row>2</xdr:row>
      <xdr:rowOff>149412</xdr:rowOff>
    </xdr:from>
    <xdr:to>
      <xdr:col>1</xdr:col>
      <xdr:colOff>1220073</xdr:colOff>
      <xdr:row>8</xdr:row>
      <xdr:rowOff>278869</xdr:rowOff>
    </xdr:to>
    <xdr:pic>
      <xdr:nvPicPr>
        <xdr:cNvPr id="29" name="image1.jpeg">
          <a:extLst>
            <a:ext uri="{FF2B5EF4-FFF2-40B4-BE49-F238E27FC236}">
              <a16:creationId xmlns:a16="http://schemas.microsoft.com/office/drawing/2014/main" id="{00C94D52-ED40-324B-8935-B7FCD700EAD7}"/>
            </a:ext>
          </a:extLst>
        </xdr:cNvPr>
        <xdr:cNvPicPr/>
      </xdr:nvPicPr>
      <xdr:blipFill>
        <a:blip xmlns:r="http://schemas.openxmlformats.org/officeDocument/2006/relationships" r:embed="rId2" cstate="print"/>
        <a:stretch>
          <a:fillRect/>
        </a:stretch>
      </xdr:blipFill>
      <xdr:spPr>
        <a:xfrm>
          <a:off x="831103" y="485588"/>
          <a:ext cx="1584264" cy="113798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0</xdr:colOff>
      <xdr:row>13</xdr:row>
      <xdr:rowOff>0</xdr:rowOff>
    </xdr:to>
    <xdr:sp macro="" textlink="">
      <xdr:nvSpPr>
        <xdr:cNvPr id="2" name="AutoShape 23">
          <a:extLst>
            <a:ext uri="{FF2B5EF4-FFF2-40B4-BE49-F238E27FC236}">
              <a16:creationId xmlns:a16="http://schemas.microsoft.com/office/drawing/2014/main" id="{68ACFC18-6C42-2145-914D-8E0298116820}"/>
            </a:ext>
          </a:extLst>
        </xdr:cNvPr>
        <xdr:cNvSpPr>
          <a:spLocks noChangeArrowheads="1"/>
        </xdr:cNvSpPr>
      </xdr:nvSpPr>
      <xdr:spPr bwMode="auto">
        <a:xfrm>
          <a:off x="330200" y="1422400"/>
          <a:ext cx="18808700" cy="121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490924</xdr:colOff>
      <xdr:row>1</xdr:row>
      <xdr:rowOff>234790</xdr:rowOff>
    </xdr:from>
    <xdr:to>
      <xdr:col>3</xdr:col>
      <xdr:colOff>170755</xdr:colOff>
      <xdr:row>4</xdr:row>
      <xdr:rowOff>234790</xdr:rowOff>
    </xdr:to>
    <xdr:sp macro="" textlink="">
      <xdr:nvSpPr>
        <xdr:cNvPr id="5" name="AutoShape 116">
          <a:hlinkClick xmlns:r="http://schemas.openxmlformats.org/officeDocument/2006/relationships" r:id="rId1" tooltip="Presione Click para ir a la Página Principal"/>
          <a:extLst>
            <a:ext uri="{FF2B5EF4-FFF2-40B4-BE49-F238E27FC236}">
              <a16:creationId xmlns:a16="http://schemas.microsoft.com/office/drawing/2014/main" id="{1DC0A9D5-F423-A546-88CE-62DE617C8EB0}"/>
            </a:ext>
          </a:extLst>
        </xdr:cNvPr>
        <xdr:cNvSpPr>
          <a:spLocks noChangeArrowheads="1"/>
        </xdr:cNvSpPr>
      </xdr:nvSpPr>
      <xdr:spPr bwMode="auto">
        <a:xfrm>
          <a:off x="2988235" y="843109"/>
          <a:ext cx="1846302" cy="736387"/>
        </a:xfrm>
        <a:prstGeom prst="flowChartTerminator">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Principal</a:t>
          </a:r>
        </a:p>
      </xdr:txBody>
    </xdr:sp>
    <xdr:clientData/>
  </xdr:twoCellAnchor>
  <xdr:twoCellAnchor editAs="oneCell">
    <xdr:from>
      <xdr:col>1</xdr:col>
      <xdr:colOff>234790</xdr:colOff>
      <xdr:row>1</xdr:row>
      <xdr:rowOff>21345</xdr:rowOff>
    </xdr:from>
    <xdr:to>
      <xdr:col>1</xdr:col>
      <xdr:colOff>1819054</xdr:colOff>
      <xdr:row>5</xdr:row>
      <xdr:rowOff>177483</xdr:rowOff>
    </xdr:to>
    <xdr:pic>
      <xdr:nvPicPr>
        <xdr:cNvPr id="6" name="image1.jpeg">
          <a:extLst>
            <a:ext uri="{FF2B5EF4-FFF2-40B4-BE49-F238E27FC236}">
              <a16:creationId xmlns:a16="http://schemas.microsoft.com/office/drawing/2014/main" id="{88B452E4-B3B9-A544-8E46-349A6A50B891}"/>
            </a:ext>
          </a:extLst>
        </xdr:cNvPr>
        <xdr:cNvPicPr/>
      </xdr:nvPicPr>
      <xdr:blipFill>
        <a:blip xmlns:r="http://schemas.openxmlformats.org/officeDocument/2006/relationships" r:embed="rId2" cstate="print"/>
        <a:stretch>
          <a:fillRect/>
        </a:stretch>
      </xdr:blipFill>
      <xdr:spPr>
        <a:xfrm>
          <a:off x="565630" y="629664"/>
          <a:ext cx="1584264" cy="11379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tridestrada/Desktop/07%20Tablero%20de%20man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sheetName val="1"/>
      <sheetName val="CALIDAD "/>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s>
    <sheetDataSet>
      <sheetData sheetId="0" refreshError="1"/>
      <sheetData sheetId="1" refreshError="1">
        <row r="8">
          <cell r="C8">
            <v>2.83</v>
          </cell>
          <cell r="BC8">
            <v>2.83</v>
          </cell>
          <cell r="BD8" t="str">
            <v>SOBRESALIENTE</v>
          </cell>
        </row>
        <row r="9">
          <cell r="BC9" t="str">
            <v/>
          </cell>
          <cell r="BD9" t="str">
            <v/>
          </cell>
        </row>
        <row r="10">
          <cell r="A10" t="str">
            <v>2021-1</v>
          </cell>
          <cell r="B10">
            <v>2</v>
          </cell>
          <cell r="BC10" t="str">
            <v/>
          </cell>
          <cell r="BD10" t="str">
            <v/>
          </cell>
        </row>
        <row r="11">
          <cell r="BC11" t="str">
            <v/>
          </cell>
          <cell r="BD11" t="str">
            <v/>
          </cell>
        </row>
        <row r="12">
          <cell r="BC12" t="str">
            <v/>
          </cell>
          <cell r="BD12" t="str">
            <v/>
          </cell>
        </row>
        <row r="13">
          <cell r="A13" t="str">
            <v>2021-2</v>
          </cell>
          <cell r="B13">
            <v>2</v>
          </cell>
          <cell r="BC13" t="str">
            <v/>
          </cell>
          <cell r="BD13" t="str">
            <v/>
          </cell>
        </row>
        <row r="14">
          <cell r="BC14" t="str">
            <v/>
          </cell>
          <cell r="BD14" t="str">
            <v/>
          </cell>
        </row>
        <row r="15">
          <cell r="BC15" t="str">
            <v/>
          </cell>
          <cell r="BD15" t="str">
            <v/>
          </cell>
        </row>
        <row r="16">
          <cell r="A16" t="str">
            <v>2021-3</v>
          </cell>
          <cell r="B16">
            <v>2</v>
          </cell>
          <cell r="BC16" t="str">
            <v/>
          </cell>
          <cell r="BD16" t="str">
            <v/>
          </cell>
        </row>
        <row r="17">
          <cell r="BC17" t="str">
            <v/>
          </cell>
          <cell r="BD17" t="str">
            <v/>
          </cell>
        </row>
        <row r="18">
          <cell r="BC18" t="str">
            <v/>
          </cell>
          <cell r="BD18" t="str">
            <v/>
          </cell>
        </row>
        <row r="19">
          <cell r="A19" t="str">
            <v>2021-4</v>
          </cell>
          <cell r="B19">
            <v>2</v>
          </cell>
          <cell r="BC19" t="str">
            <v/>
          </cell>
          <cell r="BD19" t="str">
            <v/>
          </cell>
        </row>
        <row r="20">
          <cell r="BC20" t="str">
            <v/>
          </cell>
          <cell r="BD20" t="str">
            <v/>
          </cell>
        </row>
        <row r="21">
          <cell r="BC21" t="str">
            <v/>
          </cell>
          <cell r="BD21" t="str">
            <v/>
          </cell>
        </row>
        <row r="22">
          <cell r="A22" t="str">
            <v>2021 AÑO</v>
          </cell>
          <cell r="B22">
            <v>2</v>
          </cell>
          <cell r="BC22" t="str">
            <v/>
          </cell>
          <cell r="BD22" t="str">
            <v/>
          </cell>
        </row>
        <row r="23">
          <cell r="BC23" t="str">
            <v/>
          </cell>
          <cell r="BD23" t="str">
            <v/>
          </cell>
        </row>
        <row r="24">
          <cell r="BC24" t="str">
            <v/>
          </cell>
          <cell r="BD24" t="str">
            <v/>
          </cell>
        </row>
        <row r="25">
          <cell r="A25" t="str">
            <v>2022-1</v>
          </cell>
          <cell r="B25">
            <v>2</v>
          </cell>
          <cell r="BC25" t="str">
            <v/>
          </cell>
          <cell r="BD25" t="str">
            <v/>
          </cell>
        </row>
        <row r="26">
          <cell r="BC26" t="str">
            <v/>
          </cell>
          <cell r="BD26" t="str">
            <v/>
          </cell>
        </row>
        <row r="27">
          <cell r="B27">
            <v>2</v>
          </cell>
          <cell r="BC27" t="str">
            <v/>
          </cell>
          <cell r="BD27" t="str">
            <v/>
          </cell>
        </row>
        <row r="28">
          <cell r="A28" t="str">
            <v>2022-2</v>
          </cell>
          <cell r="B28">
            <v>2</v>
          </cell>
          <cell r="BC28" t="str">
            <v/>
          </cell>
          <cell r="BD28" t="str">
            <v/>
          </cell>
        </row>
        <row r="29">
          <cell r="BC29" t="str">
            <v/>
          </cell>
          <cell r="BD29" t="str">
            <v/>
          </cell>
        </row>
        <row r="30">
          <cell r="BC30" t="str">
            <v/>
          </cell>
          <cell r="BD30" t="str">
            <v/>
          </cell>
        </row>
        <row r="31">
          <cell r="A31" t="str">
            <v>2022-3</v>
          </cell>
          <cell r="B31">
            <v>2</v>
          </cell>
          <cell r="BC31" t="str">
            <v/>
          </cell>
          <cell r="BD31" t="str">
            <v/>
          </cell>
        </row>
        <row r="32">
          <cell r="BC32" t="str">
            <v/>
          </cell>
          <cell r="BD32" t="str">
            <v/>
          </cell>
        </row>
        <row r="33">
          <cell r="BC33" t="str">
            <v/>
          </cell>
          <cell r="BD33" t="str">
            <v/>
          </cell>
        </row>
        <row r="34">
          <cell r="A34" t="str">
            <v>2022-4</v>
          </cell>
          <cell r="B34">
            <v>2</v>
          </cell>
          <cell r="BC34" t="str">
            <v/>
          </cell>
          <cell r="BD34" t="str">
            <v/>
          </cell>
        </row>
        <row r="35">
          <cell r="BC35" t="str">
            <v/>
          </cell>
          <cell r="BD35" t="str">
            <v/>
          </cell>
        </row>
        <row r="36">
          <cell r="BC36" t="str">
            <v/>
          </cell>
          <cell r="BD36" t="str">
            <v/>
          </cell>
        </row>
        <row r="37">
          <cell r="A37" t="str">
            <v>2022 AÑO</v>
          </cell>
          <cell r="B37">
            <v>2</v>
          </cell>
          <cell r="BC37" t="str">
            <v/>
          </cell>
          <cell r="BD37" t="str">
            <v/>
          </cell>
        </row>
      </sheetData>
      <sheetData sheetId="2" refreshError="1"/>
      <sheetData sheetId="3" refreshError="1">
        <row r="8">
          <cell r="A8" t="str">
            <v>P.3.1 Sumatoria de la diferencia de días calendario entre la fecha en la que se asignó la cita de Medicina general de primera vez y la fecha en la cual el usuario la solicitó.</v>
          </cell>
          <cell r="BB8">
            <v>2</v>
          </cell>
          <cell r="BC8">
            <v>2</v>
          </cell>
        </row>
        <row r="9">
          <cell r="A9" t="str">
            <v>P.3.1 Número total de citas de Medicina General de primera vez asignadas.</v>
          </cell>
          <cell r="BB9">
            <v>1</v>
          </cell>
          <cell r="BC9">
            <v>1</v>
          </cell>
        </row>
        <row r="10">
          <cell r="A10" t="str">
            <v>2021-1</v>
          </cell>
          <cell r="B10">
            <v>3</v>
          </cell>
          <cell r="BB10">
            <v>2</v>
          </cell>
          <cell r="BC10">
            <v>2</v>
          </cell>
          <cell r="BD10" t="str">
            <v>SOBRESALIENTE</v>
          </cell>
        </row>
        <row r="11">
          <cell r="A11" t="str">
            <v>P.3.1 Sumatoria de la diferencia de días calendario entre la fecha en la que se asignó la cita de Medicina general de primera vez y la fecha en la cual el usuario la solicitó.</v>
          </cell>
          <cell r="BB11">
            <v>1</v>
          </cell>
          <cell r="BC11">
            <v>1</v>
          </cell>
        </row>
        <row r="12">
          <cell r="A12" t="str">
            <v>P.3.1 Número total de citas de Medicina General de primera vez asignadas.</v>
          </cell>
          <cell r="BB12">
            <v>1</v>
          </cell>
          <cell r="BC12">
            <v>1</v>
          </cell>
        </row>
        <row r="13">
          <cell r="A13" t="str">
            <v>2021-2</v>
          </cell>
          <cell r="B13">
            <v>3</v>
          </cell>
          <cell r="BB13">
            <v>1</v>
          </cell>
          <cell r="BC13">
            <v>1</v>
          </cell>
          <cell r="BD13" t="str">
            <v>SOBRESALIENTE</v>
          </cell>
        </row>
        <row r="14">
          <cell r="A14" t="str">
            <v>P.3.1 Sumatoria de la diferencia de días calendario entre la fecha en la que se asignó la cita de Medicina general de primera vez y la fecha en la cual el usuario la solicitó.</v>
          </cell>
          <cell r="BB14">
            <v>3</v>
          </cell>
          <cell r="BC14">
            <v>3</v>
          </cell>
        </row>
        <row r="15">
          <cell r="A15" t="str">
            <v>P.3.1 Número total de citas de Medicina General de primera vez asignadas.</v>
          </cell>
          <cell r="BB15">
            <v>2</v>
          </cell>
          <cell r="BC15">
            <v>2</v>
          </cell>
        </row>
        <row r="16">
          <cell r="A16" t="str">
            <v>2021-3</v>
          </cell>
          <cell r="B16">
            <v>3</v>
          </cell>
          <cell r="BB16">
            <v>1.5</v>
          </cell>
          <cell r="BC16">
            <v>1.5</v>
          </cell>
          <cell r="BD16" t="str">
            <v>SOBRESALIENTE</v>
          </cell>
        </row>
        <row r="17">
          <cell r="A17" t="str">
            <v>P.3.1 Sumatoria de la diferencia de días calendario entre la fecha en la que se asignó la cita de Medicina general de primera vez y la fecha en la cual el usuario la solicitó.</v>
          </cell>
          <cell r="BB17">
            <v>0</v>
          </cell>
          <cell r="BC17" t="str">
            <v/>
          </cell>
        </row>
        <row r="18">
          <cell r="A18" t="str">
            <v>P.3.1 Número total de citas de Medicina General de primera vez asignadas.</v>
          </cell>
          <cell r="BB18">
            <v>0</v>
          </cell>
          <cell r="BC18" t="str">
            <v/>
          </cell>
        </row>
        <row r="19">
          <cell r="A19" t="str">
            <v>2021-4</v>
          </cell>
          <cell r="B19">
            <v>3</v>
          </cell>
          <cell r="BB19" t="e">
            <v>#DIV/0!</v>
          </cell>
          <cell r="BC19" t="e">
            <v>#DIV/0!</v>
          </cell>
          <cell r="BD19" t="e">
            <v>#DIV/0!</v>
          </cell>
        </row>
        <row r="20">
          <cell r="A20" t="str">
            <v>P.3.1 Sumatoria de la diferencia de días calendario entre la fecha en la que se asignó la cita de Medicina general de primera vez y la fecha en la cual el usuario la solicitó.</v>
          </cell>
          <cell r="BB20">
            <v>6</v>
          </cell>
          <cell r="BC20">
            <v>6</v>
          </cell>
        </row>
        <row r="21">
          <cell r="A21" t="str">
            <v>P.3.1 Número total de citas de Medicina General de primera vez asignadas.</v>
          </cell>
          <cell r="BB21">
            <v>4</v>
          </cell>
          <cell r="BC21">
            <v>4</v>
          </cell>
        </row>
        <row r="22">
          <cell r="A22" t="str">
            <v>2021 AÑO</v>
          </cell>
          <cell r="B22">
            <v>3</v>
          </cell>
          <cell r="BB22">
            <v>1.5</v>
          </cell>
          <cell r="BC22">
            <v>1.5</v>
          </cell>
          <cell r="BD22" t="str">
            <v>SOBRESALIENTE</v>
          </cell>
        </row>
        <row r="23">
          <cell r="BC23" t="str">
            <v/>
          </cell>
          <cell r="BD23" t="str">
            <v/>
          </cell>
        </row>
        <row r="24">
          <cell r="BC24" t="str">
            <v/>
          </cell>
          <cell r="BD24" t="str">
            <v/>
          </cell>
        </row>
        <row r="25">
          <cell r="A25" t="str">
            <v>2022-1</v>
          </cell>
          <cell r="B25">
            <v>3</v>
          </cell>
          <cell r="BC25" t="str">
            <v/>
          </cell>
          <cell r="BD25" t="str">
            <v/>
          </cell>
        </row>
        <row r="26">
          <cell r="BC26" t="str">
            <v/>
          </cell>
          <cell r="BD26" t="str">
            <v/>
          </cell>
        </row>
        <row r="27">
          <cell r="BC27" t="str">
            <v/>
          </cell>
          <cell r="BD27" t="str">
            <v/>
          </cell>
        </row>
        <row r="28">
          <cell r="A28" t="str">
            <v>2022-2</v>
          </cell>
          <cell r="B28">
            <v>3</v>
          </cell>
          <cell r="BC28" t="str">
            <v/>
          </cell>
          <cell r="BD28" t="str">
            <v/>
          </cell>
        </row>
        <row r="29">
          <cell r="BC29" t="str">
            <v/>
          </cell>
          <cell r="BD29" t="str">
            <v/>
          </cell>
        </row>
        <row r="30">
          <cell r="BC30" t="str">
            <v/>
          </cell>
          <cell r="BD30" t="str">
            <v/>
          </cell>
        </row>
        <row r="31">
          <cell r="A31" t="str">
            <v>2022-3</v>
          </cell>
          <cell r="B31">
            <v>3</v>
          </cell>
          <cell r="BC31" t="str">
            <v/>
          </cell>
          <cell r="BD31" t="str">
            <v/>
          </cell>
        </row>
        <row r="32">
          <cell r="BC32" t="str">
            <v/>
          </cell>
          <cell r="BD32" t="str">
            <v/>
          </cell>
        </row>
        <row r="33">
          <cell r="BC33" t="str">
            <v/>
          </cell>
          <cell r="BD33" t="str">
            <v/>
          </cell>
        </row>
        <row r="34">
          <cell r="A34" t="str">
            <v>2022-4</v>
          </cell>
          <cell r="B34">
            <v>3</v>
          </cell>
          <cell r="BC34" t="str">
            <v/>
          </cell>
          <cell r="BD34" t="str">
            <v/>
          </cell>
        </row>
        <row r="35">
          <cell r="BC35" t="str">
            <v/>
          </cell>
          <cell r="BD35" t="str">
            <v/>
          </cell>
        </row>
        <row r="36">
          <cell r="BC36" t="str">
            <v/>
          </cell>
          <cell r="BD36" t="str">
            <v/>
          </cell>
        </row>
        <row r="37">
          <cell r="A37" t="str">
            <v>2022 AÑO</v>
          </cell>
          <cell r="B37">
            <v>3</v>
          </cell>
          <cell r="BC37" t="str">
            <v/>
          </cell>
          <cell r="BD37" t="str">
            <v/>
          </cell>
        </row>
        <row r="38">
          <cell r="BC38" t="str">
            <v/>
          </cell>
          <cell r="BD38" t="str">
            <v/>
          </cell>
        </row>
        <row r="39">
          <cell r="BC39" t="str">
            <v/>
          </cell>
          <cell r="BD39" t="str">
            <v/>
          </cell>
        </row>
        <row r="40">
          <cell r="BC40" t="str">
            <v/>
          </cell>
          <cell r="BD40" t="str">
            <v/>
          </cell>
        </row>
        <row r="41">
          <cell r="BC41" t="str">
            <v/>
          </cell>
          <cell r="BD41" t="str">
            <v/>
          </cell>
        </row>
        <row r="42">
          <cell r="BC42" t="str">
            <v/>
          </cell>
          <cell r="BD42" t="str">
            <v/>
          </cell>
        </row>
        <row r="43">
          <cell r="BC43" t="str">
            <v/>
          </cell>
          <cell r="BD43" t="str">
            <v/>
          </cell>
        </row>
        <row r="44">
          <cell r="BC44" t="str">
            <v/>
          </cell>
          <cell r="BD44" t="str">
            <v/>
          </cell>
        </row>
        <row r="45">
          <cell r="BC45" t="str">
            <v/>
          </cell>
          <cell r="BD45" t="str">
            <v/>
          </cell>
        </row>
        <row r="46">
          <cell r="BC46" t="str">
            <v/>
          </cell>
          <cell r="BD46" t="str">
            <v/>
          </cell>
        </row>
      </sheetData>
      <sheetData sheetId="4" refreshError="1">
        <row r="8">
          <cell r="A8" t="str">
            <v>P.3.1 Sumatoria de la diferencia de días calendario entre la fecha en la que se asignó la cita de Medicina general de primera vez y la fecha en la cual el usuario la solicitó.</v>
          </cell>
          <cell r="BB8">
            <v>2</v>
          </cell>
          <cell r="BC8">
            <v>2</v>
          </cell>
        </row>
        <row r="9">
          <cell r="A9" t="str">
            <v>P.3.1 Número total de citas de Medicina General de primera vez asignadas.</v>
          </cell>
          <cell r="BB9">
            <v>1</v>
          </cell>
          <cell r="BC9">
            <v>1</v>
          </cell>
        </row>
        <row r="10">
          <cell r="A10" t="str">
            <v>2021-1</v>
          </cell>
          <cell r="B10">
            <v>3</v>
          </cell>
          <cell r="BB10">
            <v>2</v>
          </cell>
          <cell r="BC10">
            <v>2</v>
          </cell>
          <cell r="BD10" t="str">
            <v>SOBRESALIENTE</v>
          </cell>
        </row>
        <row r="11">
          <cell r="BB11">
            <v>1</v>
          </cell>
          <cell r="BC11">
            <v>1</v>
          </cell>
        </row>
        <row r="12">
          <cell r="BB12">
            <v>1</v>
          </cell>
          <cell r="BC12">
            <v>1</v>
          </cell>
        </row>
        <row r="13">
          <cell r="A13" t="str">
            <v>2021-2</v>
          </cell>
          <cell r="B13">
            <v>3</v>
          </cell>
          <cell r="BB13">
            <v>1</v>
          </cell>
          <cell r="BC13">
            <v>1</v>
          </cell>
          <cell r="BD13" t="str">
            <v>SOBRESALIENTE</v>
          </cell>
        </row>
        <row r="14">
          <cell r="BB14">
            <v>3</v>
          </cell>
          <cell r="BC14">
            <v>3</v>
          </cell>
        </row>
        <row r="15">
          <cell r="BB15">
            <v>2</v>
          </cell>
          <cell r="BC15">
            <v>2</v>
          </cell>
        </row>
        <row r="16">
          <cell r="A16" t="str">
            <v>2021-3</v>
          </cell>
          <cell r="B16">
            <v>3</v>
          </cell>
          <cell r="BB16">
            <v>1.5</v>
          </cell>
          <cell r="BC16">
            <v>1.5</v>
          </cell>
          <cell r="BD16" t="str">
            <v>SOBRESALIENTE</v>
          </cell>
        </row>
        <row r="17">
          <cell r="BB17">
            <v>0</v>
          </cell>
          <cell r="BC17" t="str">
            <v/>
          </cell>
        </row>
        <row r="18">
          <cell r="BB18">
            <v>0</v>
          </cell>
          <cell r="BC18" t="str">
            <v/>
          </cell>
        </row>
        <row r="19">
          <cell r="A19" t="str">
            <v>2021-4</v>
          </cell>
          <cell r="B19">
            <v>3</v>
          </cell>
          <cell r="BB19" t="e">
            <v>#DIV/0!</v>
          </cell>
          <cell r="BC19" t="e">
            <v>#DIV/0!</v>
          </cell>
          <cell r="BD19" t="e">
            <v>#DIV/0!</v>
          </cell>
        </row>
        <row r="20">
          <cell r="BB20">
            <v>6</v>
          </cell>
          <cell r="BC20">
            <v>6</v>
          </cell>
        </row>
        <row r="21">
          <cell r="BB21">
            <v>4</v>
          </cell>
          <cell r="BC21">
            <v>4</v>
          </cell>
        </row>
        <row r="22">
          <cell r="A22" t="str">
            <v>2021 AÑO</v>
          </cell>
          <cell r="B22">
            <v>3</v>
          </cell>
          <cell r="BB22">
            <v>1.5</v>
          </cell>
          <cell r="BC22">
            <v>1.5</v>
          </cell>
          <cell r="BD22" t="str">
            <v>SOBRESALIENTE</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5" refreshError="1">
        <row r="8">
          <cell r="A8" t="str">
            <v>2016-1</v>
          </cell>
          <cell r="B8">
            <v>8</v>
          </cell>
          <cell r="C8">
            <v>0.01</v>
          </cell>
          <cell r="Q8">
            <v>9.73</v>
          </cell>
          <cell r="BC8">
            <v>4.87</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6" refreshError="1">
        <row r="8">
          <cell r="A8" t="str">
            <v>2016-1</v>
          </cell>
          <cell r="B8">
            <v>20</v>
          </cell>
          <cell r="C8">
            <v>33.67</v>
          </cell>
          <cell r="K8">
            <v>21.14</v>
          </cell>
          <cell r="N8">
            <v>10.06</v>
          </cell>
          <cell r="Q8">
            <v>70</v>
          </cell>
          <cell r="Z8">
            <v>22.51</v>
          </cell>
          <cell r="AF8">
            <v>32</v>
          </cell>
          <cell r="AL8">
            <v>19.05</v>
          </cell>
          <cell r="AQ8">
            <v>33.72</v>
          </cell>
          <cell r="AX8">
            <v>9.51</v>
          </cell>
          <cell r="BC8">
            <v>27.962222222222223</v>
          </cell>
          <cell r="BD8" t="str">
            <v>NO CUMPLIDO</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7" refreshError="1">
        <row r="8">
          <cell r="A8" t="str">
            <v>2016-1</v>
          </cell>
          <cell r="B8">
            <v>1</v>
          </cell>
          <cell r="C8">
            <v>1.17</v>
          </cell>
          <cell r="K8">
            <v>0.33</v>
          </cell>
          <cell r="Q8">
            <v>0.45</v>
          </cell>
          <cell r="Z8">
            <v>0.89</v>
          </cell>
          <cell r="AF8">
            <v>0.95</v>
          </cell>
          <cell r="AL8">
            <v>1.22</v>
          </cell>
          <cell r="AQ8">
            <v>1.4</v>
          </cell>
          <cell r="AX8">
            <v>0.9</v>
          </cell>
          <cell r="BC8">
            <v>0.91375000000000006</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8" refreshError="1">
        <row r="8">
          <cell r="A8" t="str">
            <v>2016-1</v>
          </cell>
          <cell r="B8">
            <v>90</v>
          </cell>
          <cell r="C8">
            <v>90</v>
          </cell>
          <cell r="D8">
            <v>96</v>
          </cell>
          <cell r="E8">
            <v>100</v>
          </cell>
          <cell r="F8">
            <v>95</v>
          </cell>
          <cell r="G8">
            <v>90</v>
          </cell>
          <cell r="H8">
            <v>100</v>
          </cell>
          <cell r="I8">
            <v>99</v>
          </cell>
          <cell r="J8">
            <v>100</v>
          </cell>
          <cell r="K8">
            <v>96.1</v>
          </cell>
          <cell r="L8">
            <v>100</v>
          </cell>
          <cell r="M8">
            <v>100</v>
          </cell>
          <cell r="N8">
            <v>99.6</v>
          </cell>
          <cell r="Q8">
            <v>91.7</v>
          </cell>
          <cell r="R8">
            <v>100</v>
          </cell>
          <cell r="T8">
            <v>97</v>
          </cell>
          <cell r="V8">
            <v>90.3</v>
          </cell>
          <cell r="W8">
            <v>93</v>
          </cell>
          <cell r="X8">
            <v>95.1</v>
          </cell>
          <cell r="Y8">
            <v>90</v>
          </cell>
          <cell r="Z8">
            <v>96.9</v>
          </cell>
          <cell r="AA8">
            <v>97.6</v>
          </cell>
          <cell r="AB8">
            <v>96.6</v>
          </cell>
          <cell r="AC8">
            <v>97.9</v>
          </cell>
          <cell r="AD8">
            <v>100</v>
          </cell>
          <cell r="AE8">
            <v>94.2</v>
          </cell>
          <cell r="AF8">
            <v>92.6</v>
          </cell>
          <cell r="AG8">
            <v>94.4</v>
          </cell>
          <cell r="AI8">
            <v>97.6</v>
          </cell>
          <cell r="AK8">
            <v>93.7</v>
          </cell>
          <cell r="AL8">
            <v>94.7</v>
          </cell>
          <cell r="AN8">
            <v>96.6</v>
          </cell>
          <cell r="AP8">
            <v>90</v>
          </cell>
          <cell r="AQ8">
            <v>95.2</v>
          </cell>
          <cell r="AR8">
            <v>96.8</v>
          </cell>
          <cell r="AS8">
            <v>94.4</v>
          </cell>
          <cell r="AT8">
            <v>88.5</v>
          </cell>
          <cell r="AU8">
            <v>92.6</v>
          </cell>
          <cell r="AV8">
            <v>83.3</v>
          </cell>
          <cell r="AW8">
            <v>96.2</v>
          </cell>
          <cell r="AX8">
            <v>100</v>
          </cell>
          <cell r="AY8">
            <v>96</v>
          </cell>
          <cell r="AZ8">
            <v>97.3</v>
          </cell>
          <cell r="BA8">
            <v>98.2</v>
          </cell>
          <cell r="BC8">
            <v>95.444186046511618</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9" refreshError="1">
        <row r="8">
          <cell r="A8" t="str">
            <v>2016-1</v>
          </cell>
          <cell r="B8">
            <v>90</v>
          </cell>
          <cell r="C8">
            <v>91</v>
          </cell>
          <cell r="E8">
            <v>100</v>
          </cell>
          <cell r="J8">
            <v>95</v>
          </cell>
          <cell r="K8">
            <v>80</v>
          </cell>
          <cell r="L8">
            <v>100</v>
          </cell>
          <cell r="N8">
            <v>96.6</v>
          </cell>
          <cell r="Q8">
            <v>93.7</v>
          </cell>
          <cell r="R8">
            <v>92</v>
          </cell>
          <cell r="T8">
            <v>100</v>
          </cell>
          <cell r="V8">
            <v>96</v>
          </cell>
          <cell r="W8">
            <v>100</v>
          </cell>
          <cell r="X8">
            <v>100</v>
          </cell>
          <cell r="Y8">
            <v>100</v>
          </cell>
          <cell r="Z8">
            <v>99.56</v>
          </cell>
          <cell r="AA8">
            <v>96</v>
          </cell>
          <cell r="AB8">
            <v>100</v>
          </cell>
          <cell r="AC8">
            <v>100</v>
          </cell>
          <cell r="AD8">
            <v>92</v>
          </cell>
          <cell r="AE8">
            <v>99.98</v>
          </cell>
          <cell r="AF8">
            <v>94</v>
          </cell>
          <cell r="AG8">
            <v>95.5</v>
          </cell>
          <cell r="AI8">
            <v>98</v>
          </cell>
          <cell r="AK8">
            <v>99</v>
          </cell>
          <cell r="AL8">
            <v>95</v>
          </cell>
          <cell r="AN8">
            <v>90</v>
          </cell>
          <cell r="AQ8">
            <v>97.3</v>
          </cell>
          <cell r="AR8">
            <v>97</v>
          </cell>
          <cell r="AS8">
            <v>70</v>
          </cell>
          <cell r="AT8">
            <v>84</v>
          </cell>
          <cell r="AU8">
            <v>99</v>
          </cell>
          <cell r="AX8">
            <v>98.14</v>
          </cell>
          <cell r="AY8">
            <v>100</v>
          </cell>
          <cell r="AZ8">
            <v>93</v>
          </cell>
          <cell r="BA8">
            <v>98.2</v>
          </cell>
          <cell r="BC8">
            <v>95.293529411764709</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0" refreshError="1">
        <row r="8">
          <cell r="A8" t="str">
            <v>2016-1</v>
          </cell>
          <cell r="B8">
            <v>1</v>
          </cell>
          <cell r="C8">
            <v>0.01</v>
          </cell>
          <cell r="K8">
            <v>0.01</v>
          </cell>
          <cell r="Q8">
            <v>1.63</v>
          </cell>
          <cell r="Z8">
            <v>0.01</v>
          </cell>
          <cell r="AF8">
            <v>0.01</v>
          </cell>
          <cell r="AQ8">
            <v>0.42</v>
          </cell>
          <cell r="AX8">
            <v>0.01</v>
          </cell>
          <cell r="BC8">
            <v>0.29999999999999993</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1" refreshError="1"/>
      <sheetData sheetId="12" refreshError="1">
        <row r="8">
          <cell r="A8" t="str">
            <v>2016-1</v>
          </cell>
          <cell r="B8">
            <v>0.3</v>
          </cell>
          <cell r="Q8">
            <v>0.38</v>
          </cell>
          <cell r="Z8">
            <v>0.01</v>
          </cell>
          <cell r="BC8">
            <v>0.19500000000000001</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3" refreshError="1">
        <row r="8">
          <cell r="A8" t="str">
            <v>2016-1</v>
          </cell>
          <cell r="B8">
            <v>0.2</v>
          </cell>
          <cell r="Q8">
            <v>0.21</v>
          </cell>
          <cell r="BC8">
            <v>0.21</v>
          </cell>
          <cell r="BD8" t="str">
            <v>ACEPTABLE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4" refreshError="1">
        <row r="8">
          <cell r="A8" t="str">
            <v>2016-1</v>
          </cell>
          <cell r="B8">
            <v>0.3</v>
          </cell>
          <cell r="C8">
            <v>0.28999999999999998</v>
          </cell>
          <cell r="K8">
            <v>0.31</v>
          </cell>
          <cell r="N8">
            <v>0.2</v>
          </cell>
          <cell r="Q8">
            <v>0.01</v>
          </cell>
          <cell r="Z8">
            <v>0.8</v>
          </cell>
          <cell r="AF8">
            <v>0.4</v>
          </cell>
          <cell r="AL8">
            <v>0.3</v>
          </cell>
          <cell r="AQ8">
            <v>0.3</v>
          </cell>
          <cell r="AX8">
            <v>0.6</v>
          </cell>
          <cell r="BC8">
            <v>0.35666666666666669</v>
          </cell>
          <cell r="BD8" t="str">
            <v>NO CUMPLIDO</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5" refreshError="1">
        <row r="8">
          <cell r="A8" t="str">
            <v>2016-1</v>
          </cell>
          <cell r="B8">
            <v>0.1</v>
          </cell>
          <cell r="C8">
            <v>0.02</v>
          </cell>
          <cell r="K8">
            <v>0.02</v>
          </cell>
          <cell r="N8">
            <v>0.01</v>
          </cell>
          <cell r="Q8">
            <v>0.01</v>
          </cell>
          <cell r="Z8">
            <v>0.01</v>
          </cell>
          <cell r="AF8">
            <v>0.04</v>
          </cell>
          <cell r="AL8">
            <v>0.15</v>
          </cell>
          <cell r="AQ8">
            <v>0.02</v>
          </cell>
          <cell r="AX8">
            <v>0.11</v>
          </cell>
          <cell r="BC8">
            <v>4.3333333333333335E-2</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6" refreshError="1">
        <row r="8">
          <cell r="A8" t="str">
            <v>2016-1</v>
          </cell>
          <cell r="B8">
            <v>0.1</v>
          </cell>
          <cell r="C8">
            <v>0.01</v>
          </cell>
          <cell r="E8">
            <v>0.01</v>
          </cell>
          <cell r="G8">
            <v>0.01</v>
          </cell>
          <cell r="H8">
            <v>0.01</v>
          </cell>
          <cell r="I8">
            <v>0.01</v>
          </cell>
          <cell r="J8">
            <v>0.01</v>
          </cell>
          <cell r="Q8">
            <v>0.01</v>
          </cell>
          <cell r="Z8">
            <v>0.01</v>
          </cell>
          <cell r="AA8">
            <v>0.01</v>
          </cell>
          <cell r="AI8">
            <v>6.0000000000000001E-3</v>
          </cell>
          <cell r="AM8">
            <v>1E-3</v>
          </cell>
          <cell r="AO8">
            <v>0.01</v>
          </cell>
          <cell r="AR8">
            <v>0.01</v>
          </cell>
          <cell r="AT8">
            <v>0.01</v>
          </cell>
          <cell r="AV8">
            <v>0.01</v>
          </cell>
          <cell r="AX8">
            <v>0.01</v>
          </cell>
          <cell r="AY8">
            <v>0.01</v>
          </cell>
          <cell r="BA8">
            <v>0.01</v>
          </cell>
          <cell r="BC8">
            <v>9.2777777777777806E-3</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7" refreshError="1">
        <row r="8">
          <cell r="A8" t="str">
            <v>2016-1</v>
          </cell>
          <cell r="B8">
            <v>0.05</v>
          </cell>
          <cell r="C8">
            <v>0.01</v>
          </cell>
          <cell r="E8">
            <v>0.01</v>
          </cell>
          <cell r="H8">
            <v>0.01</v>
          </cell>
          <cell r="I8">
            <v>0.01</v>
          </cell>
          <cell r="J8">
            <v>0.01</v>
          </cell>
          <cell r="M8">
            <v>0.01</v>
          </cell>
          <cell r="Q8">
            <v>0.01</v>
          </cell>
          <cell r="Z8">
            <v>0.01</v>
          </cell>
          <cell r="AA8">
            <v>0.01</v>
          </cell>
          <cell r="AM8">
            <v>0.01</v>
          </cell>
          <cell r="AO8">
            <v>0.01</v>
          </cell>
          <cell r="AQ8">
            <v>0.01</v>
          </cell>
          <cell r="AR8">
            <v>0.01</v>
          </cell>
          <cell r="AT8">
            <v>0.01</v>
          </cell>
          <cell r="AU8">
            <v>0.01</v>
          </cell>
          <cell r="AV8">
            <v>0.01</v>
          </cell>
          <cell r="AX8">
            <v>0.01</v>
          </cell>
          <cell r="AY8">
            <v>0.01</v>
          </cell>
          <cell r="BA8">
            <v>0.01</v>
          </cell>
          <cell r="BC8">
            <v>1.0000000000000002E-2</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8" refreshError="1">
        <row r="8">
          <cell r="A8" t="str">
            <v>2016-1</v>
          </cell>
          <cell r="B8">
            <v>0.05</v>
          </cell>
          <cell r="C8">
            <v>0.04</v>
          </cell>
          <cell r="K8">
            <v>0.01</v>
          </cell>
          <cell r="N8">
            <v>0.16</v>
          </cell>
          <cell r="Q8">
            <v>0.06</v>
          </cell>
          <cell r="Z8">
            <v>0.1</v>
          </cell>
          <cell r="AF8">
            <v>0.37</v>
          </cell>
          <cell r="AL8">
            <v>0.01</v>
          </cell>
          <cell r="AQ8">
            <v>0.01</v>
          </cell>
          <cell r="AX8">
            <v>0.01</v>
          </cell>
          <cell r="BC8">
            <v>8.5555555555555551E-2</v>
          </cell>
          <cell r="BD8" t="str">
            <v>NO CUMPLIDO</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9" refreshError="1">
        <row r="8">
          <cell r="A8" t="str">
            <v>2016-1</v>
          </cell>
          <cell r="B8">
            <v>0.01</v>
          </cell>
          <cell r="C8">
            <v>0.01</v>
          </cell>
          <cell r="K8">
            <v>0.01</v>
          </cell>
          <cell r="N8">
            <v>0.01</v>
          </cell>
          <cell r="Q8">
            <v>0.03</v>
          </cell>
          <cell r="Z8">
            <v>0.01</v>
          </cell>
          <cell r="AF8">
            <v>0.01</v>
          </cell>
          <cell r="AL8">
            <v>0.01</v>
          </cell>
          <cell r="AQ8">
            <v>0.01</v>
          </cell>
          <cell r="AX8">
            <v>0.01</v>
          </cell>
          <cell r="BC8">
            <v>1.2222222222222219E-2</v>
          </cell>
          <cell r="BD8" t="str">
            <v>ACEPTABLE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20" refreshError="1">
        <row r="8">
          <cell r="A8" t="str">
            <v>2016-1</v>
          </cell>
          <cell r="B8">
            <v>0.01</v>
          </cell>
          <cell r="C8">
            <v>0.01</v>
          </cell>
          <cell r="K8">
            <v>0.01</v>
          </cell>
          <cell r="N8">
            <v>0.01</v>
          </cell>
          <cell r="Q8">
            <v>0.01</v>
          </cell>
          <cell r="Z8">
            <v>0.1</v>
          </cell>
          <cell r="AF8">
            <v>0.01</v>
          </cell>
          <cell r="AL8">
            <v>0.01</v>
          </cell>
          <cell r="AQ8">
            <v>0.01</v>
          </cell>
          <cell r="AX8">
            <v>0.01</v>
          </cell>
          <cell r="BC8">
            <v>2.0000000000000004E-2</v>
          </cell>
          <cell r="BD8" t="str">
            <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21" refreshError="1">
        <row r="8">
          <cell r="A8" t="str">
            <v>2016-1</v>
          </cell>
          <cell r="B8">
            <v>1</v>
          </cell>
          <cell r="C8">
            <v>1.9</v>
          </cell>
          <cell r="K8">
            <v>1.1000000000000001</v>
          </cell>
          <cell r="N8">
            <v>1.4</v>
          </cell>
          <cell r="Q8">
            <v>0.1</v>
          </cell>
          <cell r="Z8">
            <v>1.5</v>
          </cell>
          <cell r="AF8">
            <v>1.2</v>
          </cell>
          <cell r="AL8">
            <v>0.01</v>
          </cell>
          <cell r="AQ8">
            <v>0.9</v>
          </cell>
          <cell r="AX8">
            <v>0.3</v>
          </cell>
          <cell r="BC8">
            <v>0.93444444444444441</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D3B4F-0ED6-7B4C-AC00-C2AFDCD289F9}">
  <dimension ref="A1:WVV65536"/>
  <sheetViews>
    <sheetView topLeftCell="A11" zoomScale="175" workbookViewId="0"/>
  </sheetViews>
  <sheetFormatPr baseColWidth="10" defaultColWidth="0" defaultRowHeight="0" customHeight="1" zeroHeight="1" x14ac:dyDescent="0.15"/>
  <cols>
    <col min="1" max="1" width="2.33203125" style="154" customWidth="1"/>
    <col min="2" max="2" width="63" style="154" customWidth="1"/>
    <col min="3" max="4" width="22.33203125" style="154" customWidth="1"/>
    <col min="5" max="5" width="3.6640625" style="153" customWidth="1"/>
    <col min="6" max="6" width="4.5" style="153" customWidth="1"/>
    <col min="7" max="7" width="11.1640625" style="153" hidden="1" customWidth="1"/>
    <col min="8" max="8" width="15.83203125" style="153" hidden="1" customWidth="1"/>
    <col min="9" max="10" width="11.1640625" style="153" hidden="1" customWidth="1"/>
    <col min="11" max="11" width="14.33203125" style="153" hidden="1" customWidth="1"/>
    <col min="12" max="13" width="11.1640625" style="153" hidden="1" customWidth="1"/>
    <col min="14" max="14" width="3.1640625" style="154" customWidth="1"/>
    <col min="15" max="256" width="11.1640625" style="153" hidden="1"/>
    <col min="257" max="257" width="2.33203125" style="153" hidden="1" customWidth="1"/>
    <col min="258" max="258" width="16" style="153" hidden="1" customWidth="1"/>
    <col min="259" max="259" width="5" style="153" hidden="1" customWidth="1"/>
    <col min="260" max="260" width="2.33203125" style="153" hidden="1" customWidth="1"/>
    <col min="261" max="261" width="3.6640625" style="153" hidden="1" customWidth="1"/>
    <col min="262" max="262" width="4.5" style="153" hidden="1" customWidth="1"/>
    <col min="263" max="263" width="11.1640625" style="153" hidden="1" customWidth="1"/>
    <col min="264" max="264" width="15.83203125" style="153" hidden="1" customWidth="1"/>
    <col min="265" max="266" width="11.1640625" style="153" hidden="1" customWidth="1"/>
    <col min="267" max="267" width="14.33203125" style="153" hidden="1" customWidth="1"/>
    <col min="268" max="269" width="11.1640625" style="153" hidden="1" customWidth="1"/>
    <col min="270" max="270" width="3.1640625" style="153" hidden="1" customWidth="1"/>
    <col min="271" max="512" width="11.1640625" style="153" hidden="1"/>
    <col min="513" max="513" width="2.33203125" style="153" hidden="1" customWidth="1"/>
    <col min="514" max="514" width="16" style="153" hidden="1" customWidth="1"/>
    <col min="515" max="515" width="5" style="153" hidden="1" customWidth="1"/>
    <col min="516" max="516" width="2.33203125" style="153" hidden="1" customWidth="1"/>
    <col min="517" max="517" width="3.6640625" style="153" hidden="1" customWidth="1"/>
    <col min="518" max="518" width="4.5" style="153" hidden="1" customWidth="1"/>
    <col min="519" max="519" width="11.1640625" style="153" hidden="1" customWidth="1"/>
    <col min="520" max="520" width="15.83203125" style="153" hidden="1" customWidth="1"/>
    <col min="521" max="522" width="11.1640625" style="153" hidden="1" customWidth="1"/>
    <col min="523" max="523" width="14.33203125" style="153" hidden="1" customWidth="1"/>
    <col min="524" max="525" width="11.1640625" style="153" hidden="1" customWidth="1"/>
    <col min="526" max="526" width="3.1640625" style="153" hidden="1" customWidth="1"/>
    <col min="527" max="768" width="11.1640625" style="153" hidden="1"/>
    <col min="769" max="769" width="2.33203125" style="153" hidden="1" customWidth="1"/>
    <col min="770" max="770" width="16" style="153" hidden="1" customWidth="1"/>
    <col min="771" max="771" width="5" style="153" hidden="1" customWidth="1"/>
    <col min="772" max="772" width="2.33203125" style="153" hidden="1" customWidth="1"/>
    <col min="773" max="773" width="3.6640625" style="153" hidden="1" customWidth="1"/>
    <col min="774" max="774" width="4.5" style="153" hidden="1" customWidth="1"/>
    <col min="775" max="775" width="11.1640625" style="153" hidden="1" customWidth="1"/>
    <col min="776" max="776" width="15.83203125" style="153" hidden="1" customWidth="1"/>
    <col min="777" max="778" width="11.1640625" style="153" hidden="1" customWidth="1"/>
    <col min="779" max="779" width="14.33203125" style="153" hidden="1" customWidth="1"/>
    <col min="780" max="781" width="11.1640625" style="153" hidden="1" customWidth="1"/>
    <col min="782" max="782" width="3.1640625" style="153" hidden="1" customWidth="1"/>
    <col min="783" max="1024" width="11.1640625" style="153" hidden="1"/>
    <col min="1025" max="1025" width="2.33203125" style="153" hidden="1" customWidth="1"/>
    <col min="1026" max="1026" width="16" style="153" hidden="1" customWidth="1"/>
    <col min="1027" max="1027" width="5" style="153" hidden="1" customWidth="1"/>
    <col min="1028" max="1028" width="2.33203125" style="153" hidden="1" customWidth="1"/>
    <col min="1029" max="1029" width="3.6640625" style="153" hidden="1" customWidth="1"/>
    <col min="1030" max="1030" width="4.5" style="153" hidden="1" customWidth="1"/>
    <col min="1031" max="1031" width="11.1640625" style="153" hidden="1" customWidth="1"/>
    <col min="1032" max="1032" width="15.83203125" style="153" hidden="1" customWidth="1"/>
    <col min="1033" max="1034" width="11.1640625" style="153" hidden="1" customWidth="1"/>
    <col min="1035" max="1035" width="14.33203125" style="153" hidden="1" customWidth="1"/>
    <col min="1036" max="1037" width="11.1640625" style="153" hidden="1" customWidth="1"/>
    <col min="1038" max="1038" width="3.1640625" style="153" hidden="1" customWidth="1"/>
    <col min="1039" max="1280" width="11.1640625" style="153" hidden="1"/>
    <col min="1281" max="1281" width="2.33203125" style="153" hidden="1" customWidth="1"/>
    <col min="1282" max="1282" width="16" style="153" hidden="1" customWidth="1"/>
    <col min="1283" max="1283" width="5" style="153" hidden="1" customWidth="1"/>
    <col min="1284" max="1284" width="2.33203125" style="153" hidden="1" customWidth="1"/>
    <col min="1285" max="1285" width="3.6640625" style="153" hidden="1" customWidth="1"/>
    <col min="1286" max="1286" width="4.5" style="153" hidden="1" customWidth="1"/>
    <col min="1287" max="1287" width="11.1640625" style="153" hidden="1" customWidth="1"/>
    <col min="1288" max="1288" width="15.83203125" style="153" hidden="1" customWidth="1"/>
    <col min="1289" max="1290" width="11.1640625" style="153" hidden="1" customWidth="1"/>
    <col min="1291" max="1291" width="14.33203125" style="153" hidden="1" customWidth="1"/>
    <col min="1292" max="1293" width="11.1640625" style="153" hidden="1" customWidth="1"/>
    <col min="1294" max="1294" width="3.1640625" style="153" hidden="1" customWidth="1"/>
    <col min="1295" max="1536" width="11.1640625" style="153" hidden="1"/>
    <col min="1537" max="1537" width="2.33203125" style="153" hidden="1" customWidth="1"/>
    <col min="1538" max="1538" width="16" style="153" hidden="1" customWidth="1"/>
    <col min="1539" max="1539" width="5" style="153" hidden="1" customWidth="1"/>
    <col min="1540" max="1540" width="2.33203125" style="153" hidden="1" customWidth="1"/>
    <col min="1541" max="1541" width="3.6640625" style="153" hidden="1" customWidth="1"/>
    <col min="1542" max="1542" width="4.5" style="153" hidden="1" customWidth="1"/>
    <col min="1543" max="1543" width="11.1640625" style="153" hidden="1" customWidth="1"/>
    <col min="1544" max="1544" width="15.83203125" style="153" hidden="1" customWidth="1"/>
    <col min="1545" max="1546" width="11.1640625" style="153" hidden="1" customWidth="1"/>
    <col min="1547" max="1547" width="14.33203125" style="153" hidden="1" customWidth="1"/>
    <col min="1548" max="1549" width="11.1640625" style="153" hidden="1" customWidth="1"/>
    <col min="1550" max="1550" width="3.1640625" style="153" hidden="1" customWidth="1"/>
    <col min="1551" max="1792" width="11.1640625" style="153" hidden="1"/>
    <col min="1793" max="1793" width="2.33203125" style="153" hidden="1" customWidth="1"/>
    <col min="1794" max="1794" width="16" style="153" hidden="1" customWidth="1"/>
    <col min="1795" max="1795" width="5" style="153" hidden="1" customWidth="1"/>
    <col min="1796" max="1796" width="2.33203125" style="153" hidden="1" customWidth="1"/>
    <col min="1797" max="1797" width="3.6640625" style="153" hidden="1" customWidth="1"/>
    <col min="1798" max="1798" width="4.5" style="153" hidden="1" customWidth="1"/>
    <col min="1799" max="1799" width="11.1640625" style="153" hidden="1" customWidth="1"/>
    <col min="1800" max="1800" width="15.83203125" style="153" hidden="1" customWidth="1"/>
    <col min="1801" max="1802" width="11.1640625" style="153" hidden="1" customWidth="1"/>
    <col min="1803" max="1803" width="14.33203125" style="153" hidden="1" customWidth="1"/>
    <col min="1804" max="1805" width="11.1640625" style="153" hidden="1" customWidth="1"/>
    <col min="1806" max="1806" width="3.1640625" style="153" hidden="1" customWidth="1"/>
    <col min="1807" max="2048" width="11.1640625" style="153" hidden="1"/>
    <col min="2049" max="2049" width="2.33203125" style="153" hidden="1" customWidth="1"/>
    <col min="2050" max="2050" width="16" style="153" hidden="1" customWidth="1"/>
    <col min="2051" max="2051" width="5" style="153" hidden="1" customWidth="1"/>
    <col min="2052" max="2052" width="2.33203125" style="153" hidden="1" customWidth="1"/>
    <col min="2053" max="2053" width="3.6640625" style="153" hidden="1" customWidth="1"/>
    <col min="2054" max="2054" width="4.5" style="153" hidden="1" customWidth="1"/>
    <col min="2055" max="2055" width="11.1640625" style="153" hidden="1" customWidth="1"/>
    <col min="2056" max="2056" width="15.83203125" style="153" hidden="1" customWidth="1"/>
    <col min="2057" max="2058" width="11.1640625" style="153" hidden="1" customWidth="1"/>
    <col min="2059" max="2059" width="14.33203125" style="153" hidden="1" customWidth="1"/>
    <col min="2060" max="2061" width="11.1640625" style="153" hidden="1" customWidth="1"/>
    <col min="2062" max="2062" width="3.1640625" style="153" hidden="1" customWidth="1"/>
    <col min="2063" max="2304" width="11.1640625" style="153" hidden="1"/>
    <col min="2305" max="2305" width="2.33203125" style="153" hidden="1" customWidth="1"/>
    <col min="2306" max="2306" width="16" style="153" hidden="1" customWidth="1"/>
    <col min="2307" max="2307" width="5" style="153" hidden="1" customWidth="1"/>
    <col min="2308" max="2308" width="2.33203125" style="153" hidden="1" customWidth="1"/>
    <col min="2309" max="2309" width="3.6640625" style="153" hidden="1" customWidth="1"/>
    <col min="2310" max="2310" width="4.5" style="153" hidden="1" customWidth="1"/>
    <col min="2311" max="2311" width="11.1640625" style="153" hidden="1" customWidth="1"/>
    <col min="2312" max="2312" width="15.83203125" style="153" hidden="1" customWidth="1"/>
    <col min="2313" max="2314" width="11.1640625" style="153" hidden="1" customWidth="1"/>
    <col min="2315" max="2315" width="14.33203125" style="153" hidden="1" customWidth="1"/>
    <col min="2316" max="2317" width="11.1640625" style="153" hidden="1" customWidth="1"/>
    <col min="2318" max="2318" width="3.1640625" style="153" hidden="1" customWidth="1"/>
    <col min="2319" max="2560" width="11.1640625" style="153" hidden="1"/>
    <col min="2561" max="2561" width="2.33203125" style="153" hidden="1" customWidth="1"/>
    <col min="2562" max="2562" width="16" style="153" hidden="1" customWidth="1"/>
    <col min="2563" max="2563" width="5" style="153" hidden="1" customWidth="1"/>
    <col min="2564" max="2564" width="2.33203125" style="153" hidden="1" customWidth="1"/>
    <col min="2565" max="2565" width="3.6640625" style="153" hidden="1" customWidth="1"/>
    <col min="2566" max="2566" width="4.5" style="153" hidden="1" customWidth="1"/>
    <col min="2567" max="2567" width="11.1640625" style="153" hidden="1" customWidth="1"/>
    <col min="2568" max="2568" width="15.83203125" style="153" hidden="1" customWidth="1"/>
    <col min="2569" max="2570" width="11.1640625" style="153" hidden="1" customWidth="1"/>
    <col min="2571" max="2571" width="14.33203125" style="153" hidden="1" customWidth="1"/>
    <col min="2572" max="2573" width="11.1640625" style="153" hidden="1" customWidth="1"/>
    <col min="2574" max="2574" width="3.1640625" style="153" hidden="1" customWidth="1"/>
    <col min="2575" max="2816" width="11.1640625" style="153" hidden="1"/>
    <col min="2817" max="2817" width="2.33203125" style="153" hidden="1" customWidth="1"/>
    <col min="2818" max="2818" width="16" style="153" hidden="1" customWidth="1"/>
    <col min="2819" max="2819" width="5" style="153" hidden="1" customWidth="1"/>
    <col min="2820" max="2820" width="2.33203125" style="153" hidden="1" customWidth="1"/>
    <col min="2821" max="2821" width="3.6640625" style="153" hidden="1" customWidth="1"/>
    <col min="2822" max="2822" width="4.5" style="153" hidden="1" customWidth="1"/>
    <col min="2823" max="2823" width="11.1640625" style="153" hidden="1" customWidth="1"/>
    <col min="2824" max="2824" width="15.83203125" style="153" hidden="1" customWidth="1"/>
    <col min="2825" max="2826" width="11.1640625" style="153" hidden="1" customWidth="1"/>
    <col min="2827" max="2827" width="14.33203125" style="153" hidden="1" customWidth="1"/>
    <col min="2828" max="2829" width="11.1640625" style="153" hidden="1" customWidth="1"/>
    <col min="2830" max="2830" width="3.1640625" style="153" hidden="1" customWidth="1"/>
    <col min="2831" max="3072" width="11.1640625" style="153" hidden="1"/>
    <col min="3073" max="3073" width="2.33203125" style="153" hidden="1" customWidth="1"/>
    <col min="3074" max="3074" width="16" style="153" hidden="1" customWidth="1"/>
    <col min="3075" max="3075" width="5" style="153" hidden="1" customWidth="1"/>
    <col min="3076" max="3076" width="2.33203125" style="153" hidden="1" customWidth="1"/>
    <col min="3077" max="3077" width="3.6640625" style="153" hidden="1" customWidth="1"/>
    <col min="3078" max="3078" width="4.5" style="153" hidden="1" customWidth="1"/>
    <col min="3079" max="3079" width="11.1640625" style="153" hidden="1" customWidth="1"/>
    <col min="3080" max="3080" width="15.83203125" style="153" hidden="1" customWidth="1"/>
    <col min="3081" max="3082" width="11.1640625" style="153" hidden="1" customWidth="1"/>
    <col min="3083" max="3083" width="14.33203125" style="153" hidden="1" customWidth="1"/>
    <col min="3084" max="3085" width="11.1640625" style="153" hidden="1" customWidth="1"/>
    <col min="3086" max="3086" width="3.1640625" style="153" hidden="1" customWidth="1"/>
    <col min="3087" max="3328" width="11.1640625" style="153" hidden="1"/>
    <col min="3329" max="3329" width="2.33203125" style="153" hidden="1" customWidth="1"/>
    <col min="3330" max="3330" width="16" style="153" hidden="1" customWidth="1"/>
    <col min="3331" max="3331" width="5" style="153" hidden="1" customWidth="1"/>
    <col min="3332" max="3332" width="2.33203125" style="153" hidden="1" customWidth="1"/>
    <col min="3333" max="3333" width="3.6640625" style="153" hidden="1" customWidth="1"/>
    <col min="3334" max="3334" width="4.5" style="153" hidden="1" customWidth="1"/>
    <col min="3335" max="3335" width="11.1640625" style="153" hidden="1" customWidth="1"/>
    <col min="3336" max="3336" width="15.83203125" style="153" hidden="1" customWidth="1"/>
    <col min="3337" max="3338" width="11.1640625" style="153" hidden="1" customWidth="1"/>
    <col min="3339" max="3339" width="14.33203125" style="153" hidden="1" customWidth="1"/>
    <col min="3340" max="3341" width="11.1640625" style="153" hidden="1" customWidth="1"/>
    <col min="3342" max="3342" width="3.1640625" style="153" hidden="1" customWidth="1"/>
    <col min="3343" max="3584" width="11.1640625" style="153" hidden="1"/>
    <col min="3585" max="3585" width="2.33203125" style="153" hidden="1" customWidth="1"/>
    <col min="3586" max="3586" width="16" style="153" hidden="1" customWidth="1"/>
    <col min="3587" max="3587" width="5" style="153" hidden="1" customWidth="1"/>
    <col min="3588" max="3588" width="2.33203125" style="153" hidden="1" customWidth="1"/>
    <col min="3589" max="3589" width="3.6640625" style="153" hidden="1" customWidth="1"/>
    <col min="3590" max="3590" width="4.5" style="153" hidden="1" customWidth="1"/>
    <col min="3591" max="3591" width="11.1640625" style="153" hidden="1" customWidth="1"/>
    <col min="3592" max="3592" width="15.83203125" style="153" hidden="1" customWidth="1"/>
    <col min="3593" max="3594" width="11.1640625" style="153" hidden="1" customWidth="1"/>
    <col min="3595" max="3595" width="14.33203125" style="153" hidden="1" customWidth="1"/>
    <col min="3596" max="3597" width="11.1640625" style="153" hidden="1" customWidth="1"/>
    <col min="3598" max="3598" width="3.1640625" style="153" hidden="1" customWidth="1"/>
    <col min="3599" max="3840" width="11.1640625" style="153" hidden="1"/>
    <col min="3841" max="3841" width="2.33203125" style="153" hidden="1" customWidth="1"/>
    <col min="3842" max="3842" width="16" style="153" hidden="1" customWidth="1"/>
    <col min="3843" max="3843" width="5" style="153" hidden="1" customWidth="1"/>
    <col min="3844" max="3844" width="2.33203125" style="153" hidden="1" customWidth="1"/>
    <col min="3845" max="3845" width="3.6640625" style="153" hidden="1" customWidth="1"/>
    <col min="3846" max="3846" width="4.5" style="153" hidden="1" customWidth="1"/>
    <col min="3847" max="3847" width="11.1640625" style="153" hidden="1" customWidth="1"/>
    <col min="3848" max="3848" width="15.83203125" style="153" hidden="1" customWidth="1"/>
    <col min="3849" max="3850" width="11.1640625" style="153" hidden="1" customWidth="1"/>
    <col min="3851" max="3851" width="14.33203125" style="153" hidden="1" customWidth="1"/>
    <col min="3852" max="3853" width="11.1640625" style="153" hidden="1" customWidth="1"/>
    <col min="3854" max="3854" width="3.1640625" style="153" hidden="1" customWidth="1"/>
    <col min="3855" max="4096" width="11.1640625" style="153" hidden="1"/>
    <col min="4097" max="4097" width="2.33203125" style="153" hidden="1" customWidth="1"/>
    <col min="4098" max="4098" width="16" style="153" hidden="1" customWidth="1"/>
    <col min="4099" max="4099" width="5" style="153" hidden="1" customWidth="1"/>
    <col min="4100" max="4100" width="2.33203125" style="153" hidden="1" customWidth="1"/>
    <col min="4101" max="4101" width="3.6640625" style="153" hidden="1" customWidth="1"/>
    <col min="4102" max="4102" width="4.5" style="153" hidden="1" customWidth="1"/>
    <col min="4103" max="4103" width="11.1640625" style="153" hidden="1" customWidth="1"/>
    <col min="4104" max="4104" width="15.83203125" style="153" hidden="1" customWidth="1"/>
    <col min="4105" max="4106" width="11.1640625" style="153" hidden="1" customWidth="1"/>
    <col min="4107" max="4107" width="14.33203125" style="153" hidden="1" customWidth="1"/>
    <col min="4108" max="4109" width="11.1640625" style="153" hidden="1" customWidth="1"/>
    <col min="4110" max="4110" width="3.1640625" style="153" hidden="1" customWidth="1"/>
    <col min="4111" max="4352" width="11.1640625" style="153" hidden="1"/>
    <col min="4353" max="4353" width="2.33203125" style="153" hidden="1" customWidth="1"/>
    <col min="4354" max="4354" width="16" style="153" hidden="1" customWidth="1"/>
    <col min="4355" max="4355" width="5" style="153" hidden="1" customWidth="1"/>
    <col min="4356" max="4356" width="2.33203125" style="153" hidden="1" customWidth="1"/>
    <col min="4357" max="4357" width="3.6640625" style="153" hidden="1" customWidth="1"/>
    <col min="4358" max="4358" width="4.5" style="153" hidden="1" customWidth="1"/>
    <col min="4359" max="4359" width="11.1640625" style="153" hidden="1" customWidth="1"/>
    <col min="4360" max="4360" width="15.83203125" style="153" hidden="1" customWidth="1"/>
    <col min="4361" max="4362" width="11.1640625" style="153" hidden="1" customWidth="1"/>
    <col min="4363" max="4363" width="14.33203125" style="153" hidden="1" customWidth="1"/>
    <col min="4364" max="4365" width="11.1640625" style="153" hidden="1" customWidth="1"/>
    <col min="4366" max="4366" width="3.1640625" style="153" hidden="1" customWidth="1"/>
    <col min="4367" max="4608" width="11.1640625" style="153" hidden="1"/>
    <col min="4609" max="4609" width="2.33203125" style="153" hidden="1" customWidth="1"/>
    <col min="4610" max="4610" width="16" style="153" hidden="1" customWidth="1"/>
    <col min="4611" max="4611" width="5" style="153" hidden="1" customWidth="1"/>
    <col min="4612" max="4612" width="2.33203125" style="153" hidden="1" customWidth="1"/>
    <col min="4613" max="4613" width="3.6640625" style="153" hidden="1" customWidth="1"/>
    <col min="4614" max="4614" width="4.5" style="153" hidden="1" customWidth="1"/>
    <col min="4615" max="4615" width="11.1640625" style="153" hidden="1" customWidth="1"/>
    <col min="4616" max="4616" width="15.83203125" style="153" hidden="1" customWidth="1"/>
    <col min="4617" max="4618" width="11.1640625" style="153" hidden="1" customWidth="1"/>
    <col min="4619" max="4619" width="14.33203125" style="153" hidden="1" customWidth="1"/>
    <col min="4620" max="4621" width="11.1640625" style="153" hidden="1" customWidth="1"/>
    <col min="4622" max="4622" width="3.1640625" style="153" hidden="1" customWidth="1"/>
    <col min="4623" max="4864" width="11.1640625" style="153" hidden="1"/>
    <col min="4865" max="4865" width="2.33203125" style="153" hidden="1" customWidth="1"/>
    <col min="4866" max="4866" width="16" style="153" hidden="1" customWidth="1"/>
    <col min="4867" max="4867" width="5" style="153" hidden="1" customWidth="1"/>
    <col min="4868" max="4868" width="2.33203125" style="153" hidden="1" customWidth="1"/>
    <col min="4869" max="4869" width="3.6640625" style="153" hidden="1" customWidth="1"/>
    <col min="4870" max="4870" width="4.5" style="153" hidden="1" customWidth="1"/>
    <col min="4871" max="4871" width="11.1640625" style="153" hidden="1" customWidth="1"/>
    <col min="4872" max="4872" width="15.83203125" style="153" hidden="1" customWidth="1"/>
    <col min="4873" max="4874" width="11.1640625" style="153" hidden="1" customWidth="1"/>
    <col min="4875" max="4875" width="14.33203125" style="153" hidden="1" customWidth="1"/>
    <col min="4876" max="4877" width="11.1640625" style="153" hidden="1" customWidth="1"/>
    <col min="4878" max="4878" width="3.1640625" style="153" hidden="1" customWidth="1"/>
    <col min="4879" max="5120" width="11.1640625" style="153" hidden="1"/>
    <col min="5121" max="5121" width="2.33203125" style="153" hidden="1" customWidth="1"/>
    <col min="5122" max="5122" width="16" style="153" hidden="1" customWidth="1"/>
    <col min="5123" max="5123" width="5" style="153" hidden="1" customWidth="1"/>
    <col min="5124" max="5124" width="2.33203125" style="153" hidden="1" customWidth="1"/>
    <col min="5125" max="5125" width="3.6640625" style="153" hidden="1" customWidth="1"/>
    <col min="5126" max="5126" width="4.5" style="153" hidden="1" customWidth="1"/>
    <col min="5127" max="5127" width="11.1640625" style="153" hidden="1" customWidth="1"/>
    <col min="5128" max="5128" width="15.83203125" style="153" hidden="1" customWidth="1"/>
    <col min="5129" max="5130" width="11.1640625" style="153" hidden="1" customWidth="1"/>
    <col min="5131" max="5131" width="14.33203125" style="153" hidden="1" customWidth="1"/>
    <col min="5132" max="5133" width="11.1640625" style="153" hidden="1" customWidth="1"/>
    <col min="5134" max="5134" width="3.1640625" style="153" hidden="1" customWidth="1"/>
    <col min="5135" max="5376" width="11.1640625" style="153" hidden="1"/>
    <col min="5377" max="5377" width="2.33203125" style="153" hidden="1" customWidth="1"/>
    <col min="5378" max="5378" width="16" style="153" hidden="1" customWidth="1"/>
    <col min="5379" max="5379" width="5" style="153" hidden="1" customWidth="1"/>
    <col min="5380" max="5380" width="2.33203125" style="153" hidden="1" customWidth="1"/>
    <col min="5381" max="5381" width="3.6640625" style="153" hidden="1" customWidth="1"/>
    <col min="5382" max="5382" width="4.5" style="153" hidden="1" customWidth="1"/>
    <col min="5383" max="5383" width="11.1640625" style="153" hidden="1" customWidth="1"/>
    <col min="5384" max="5384" width="15.83203125" style="153" hidden="1" customWidth="1"/>
    <col min="5385" max="5386" width="11.1640625" style="153" hidden="1" customWidth="1"/>
    <col min="5387" max="5387" width="14.33203125" style="153" hidden="1" customWidth="1"/>
    <col min="5388" max="5389" width="11.1640625" style="153" hidden="1" customWidth="1"/>
    <col min="5390" max="5390" width="3.1640625" style="153" hidden="1" customWidth="1"/>
    <col min="5391" max="5632" width="11.1640625" style="153" hidden="1"/>
    <col min="5633" max="5633" width="2.33203125" style="153" hidden="1" customWidth="1"/>
    <col min="5634" max="5634" width="16" style="153" hidden="1" customWidth="1"/>
    <col min="5635" max="5635" width="5" style="153" hidden="1" customWidth="1"/>
    <col min="5636" max="5636" width="2.33203125" style="153" hidden="1" customWidth="1"/>
    <col min="5637" max="5637" width="3.6640625" style="153" hidden="1" customWidth="1"/>
    <col min="5638" max="5638" width="4.5" style="153" hidden="1" customWidth="1"/>
    <col min="5639" max="5639" width="11.1640625" style="153" hidden="1" customWidth="1"/>
    <col min="5640" max="5640" width="15.83203125" style="153" hidden="1" customWidth="1"/>
    <col min="5641" max="5642" width="11.1640625" style="153" hidden="1" customWidth="1"/>
    <col min="5643" max="5643" width="14.33203125" style="153" hidden="1" customWidth="1"/>
    <col min="5644" max="5645" width="11.1640625" style="153" hidden="1" customWidth="1"/>
    <col min="5646" max="5646" width="3.1640625" style="153" hidden="1" customWidth="1"/>
    <col min="5647" max="5888" width="11.1640625" style="153" hidden="1"/>
    <col min="5889" max="5889" width="2.33203125" style="153" hidden="1" customWidth="1"/>
    <col min="5890" max="5890" width="16" style="153" hidden="1" customWidth="1"/>
    <col min="5891" max="5891" width="5" style="153" hidden="1" customWidth="1"/>
    <col min="5892" max="5892" width="2.33203125" style="153" hidden="1" customWidth="1"/>
    <col min="5893" max="5893" width="3.6640625" style="153" hidden="1" customWidth="1"/>
    <col min="5894" max="5894" width="4.5" style="153" hidden="1" customWidth="1"/>
    <col min="5895" max="5895" width="11.1640625" style="153" hidden="1" customWidth="1"/>
    <col min="5896" max="5896" width="15.83203125" style="153" hidden="1" customWidth="1"/>
    <col min="5897" max="5898" width="11.1640625" style="153" hidden="1" customWidth="1"/>
    <col min="5899" max="5899" width="14.33203125" style="153" hidden="1" customWidth="1"/>
    <col min="5900" max="5901" width="11.1640625" style="153" hidden="1" customWidth="1"/>
    <col min="5902" max="5902" width="3.1640625" style="153" hidden="1" customWidth="1"/>
    <col min="5903" max="6144" width="11.1640625" style="153" hidden="1"/>
    <col min="6145" max="6145" width="2.33203125" style="153" hidden="1" customWidth="1"/>
    <col min="6146" max="6146" width="16" style="153" hidden="1" customWidth="1"/>
    <col min="6147" max="6147" width="5" style="153" hidden="1" customWidth="1"/>
    <col min="6148" max="6148" width="2.33203125" style="153" hidden="1" customWidth="1"/>
    <col min="6149" max="6149" width="3.6640625" style="153" hidden="1" customWidth="1"/>
    <col min="6150" max="6150" width="4.5" style="153" hidden="1" customWidth="1"/>
    <col min="6151" max="6151" width="11.1640625" style="153" hidden="1" customWidth="1"/>
    <col min="6152" max="6152" width="15.83203125" style="153" hidden="1" customWidth="1"/>
    <col min="6153" max="6154" width="11.1640625" style="153" hidden="1" customWidth="1"/>
    <col min="6155" max="6155" width="14.33203125" style="153" hidden="1" customWidth="1"/>
    <col min="6156" max="6157" width="11.1640625" style="153" hidden="1" customWidth="1"/>
    <col min="6158" max="6158" width="3.1640625" style="153" hidden="1" customWidth="1"/>
    <col min="6159" max="6400" width="11.1640625" style="153" hidden="1"/>
    <col min="6401" max="6401" width="2.33203125" style="153" hidden="1" customWidth="1"/>
    <col min="6402" max="6402" width="16" style="153" hidden="1" customWidth="1"/>
    <col min="6403" max="6403" width="5" style="153" hidden="1" customWidth="1"/>
    <col min="6404" max="6404" width="2.33203125" style="153" hidden="1" customWidth="1"/>
    <col min="6405" max="6405" width="3.6640625" style="153" hidden="1" customWidth="1"/>
    <col min="6406" max="6406" width="4.5" style="153" hidden="1" customWidth="1"/>
    <col min="6407" max="6407" width="11.1640625" style="153" hidden="1" customWidth="1"/>
    <col min="6408" max="6408" width="15.83203125" style="153" hidden="1" customWidth="1"/>
    <col min="6409" max="6410" width="11.1640625" style="153" hidden="1" customWidth="1"/>
    <col min="6411" max="6411" width="14.33203125" style="153" hidden="1" customWidth="1"/>
    <col min="6412" max="6413" width="11.1640625" style="153" hidden="1" customWidth="1"/>
    <col min="6414" max="6414" width="3.1640625" style="153" hidden="1" customWidth="1"/>
    <col min="6415" max="6656" width="11.1640625" style="153" hidden="1"/>
    <col min="6657" max="6657" width="2.33203125" style="153" hidden="1" customWidth="1"/>
    <col min="6658" max="6658" width="16" style="153" hidden="1" customWidth="1"/>
    <col min="6659" max="6659" width="5" style="153" hidden="1" customWidth="1"/>
    <col min="6660" max="6660" width="2.33203125" style="153" hidden="1" customWidth="1"/>
    <col min="6661" max="6661" width="3.6640625" style="153" hidden="1" customWidth="1"/>
    <col min="6662" max="6662" width="4.5" style="153" hidden="1" customWidth="1"/>
    <col min="6663" max="6663" width="11.1640625" style="153" hidden="1" customWidth="1"/>
    <col min="6664" max="6664" width="15.83203125" style="153" hidden="1" customWidth="1"/>
    <col min="6665" max="6666" width="11.1640625" style="153" hidden="1" customWidth="1"/>
    <col min="6667" max="6667" width="14.33203125" style="153" hidden="1" customWidth="1"/>
    <col min="6668" max="6669" width="11.1640625" style="153" hidden="1" customWidth="1"/>
    <col min="6670" max="6670" width="3.1640625" style="153" hidden="1" customWidth="1"/>
    <col min="6671" max="6912" width="11.1640625" style="153" hidden="1"/>
    <col min="6913" max="6913" width="2.33203125" style="153" hidden="1" customWidth="1"/>
    <col min="6914" max="6914" width="16" style="153" hidden="1" customWidth="1"/>
    <col min="6915" max="6915" width="5" style="153" hidden="1" customWidth="1"/>
    <col min="6916" max="6916" width="2.33203125" style="153" hidden="1" customWidth="1"/>
    <col min="6917" max="6917" width="3.6640625" style="153" hidden="1" customWidth="1"/>
    <col min="6918" max="6918" width="4.5" style="153" hidden="1" customWidth="1"/>
    <col min="6919" max="6919" width="11.1640625" style="153" hidden="1" customWidth="1"/>
    <col min="6920" max="6920" width="15.83203125" style="153" hidden="1" customWidth="1"/>
    <col min="6921" max="6922" width="11.1640625" style="153" hidden="1" customWidth="1"/>
    <col min="6923" max="6923" width="14.33203125" style="153" hidden="1" customWidth="1"/>
    <col min="6924" max="6925" width="11.1640625" style="153" hidden="1" customWidth="1"/>
    <col min="6926" max="6926" width="3.1640625" style="153" hidden="1" customWidth="1"/>
    <col min="6927" max="7168" width="11.1640625" style="153" hidden="1"/>
    <col min="7169" max="7169" width="2.33203125" style="153" hidden="1" customWidth="1"/>
    <col min="7170" max="7170" width="16" style="153" hidden="1" customWidth="1"/>
    <col min="7171" max="7171" width="5" style="153" hidden="1" customWidth="1"/>
    <col min="7172" max="7172" width="2.33203125" style="153" hidden="1" customWidth="1"/>
    <col min="7173" max="7173" width="3.6640625" style="153" hidden="1" customWidth="1"/>
    <col min="7174" max="7174" width="4.5" style="153" hidden="1" customWidth="1"/>
    <col min="7175" max="7175" width="11.1640625" style="153" hidden="1" customWidth="1"/>
    <col min="7176" max="7176" width="15.83203125" style="153" hidden="1" customWidth="1"/>
    <col min="7177" max="7178" width="11.1640625" style="153" hidden="1" customWidth="1"/>
    <col min="7179" max="7179" width="14.33203125" style="153" hidden="1" customWidth="1"/>
    <col min="7180" max="7181" width="11.1640625" style="153" hidden="1" customWidth="1"/>
    <col min="7182" max="7182" width="3.1640625" style="153" hidden="1" customWidth="1"/>
    <col min="7183" max="7424" width="11.1640625" style="153" hidden="1"/>
    <col min="7425" max="7425" width="2.33203125" style="153" hidden="1" customWidth="1"/>
    <col min="7426" max="7426" width="16" style="153" hidden="1" customWidth="1"/>
    <col min="7427" max="7427" width="5" style="153" hidden="1" customWidth="1"/>
    <col min="7428" max="7428" width="2.33203125" style="153" hidden="1" customWidth="1"/>
    <col min="7429" max="7429" width="3.6640625" style="153" hidden="1" customWidth="1"/>
    <col min="7430" max="7430" width="4.5" style="153" hidden="1" customWidth="1"/>
    <col min="7431" max="7431" width="11.1640625" style="153" hidden="1" customWidth="1"/>
    <col min="7432" max="7432" width="15.83203125" style="153" hidden="1" customWidth="1"/>
    <col min="7433" max="7434" width="11.1640625" style="153" hidden="1" customWidth="1"/>
    <col min="7435" max="7435" width="14.33203125" style="153" hidden="1" customWidth="1"/>
    <col min="7436" max="7437" width="11.1640625" style="153" hidden="1" customWidth="1"/>
    <col min="7438" max="7438" width="3.1640625" style="153" hidden="1" customWidth="1"/>
    <col min="7439" max="7680" width="11.1640625" style="153" hidden="1"/>
    <col min="7681" max="7681" width="2.33203125" style="153" hidden="1" customWidth="1"/>
    <col min="7682" max="7682" width="16" style="153" hidden="1" customWidth="1"/>
    <col min="7683" max="7683" width="5" style="153" hidden="1" customWidth="1"/>
    <col min="7684" max="7684" width="2.33203125" style="153" hidden="1" customWidth="1"/>
    <col min="7685" max="7685" width="3.6640625" style="153" hidden="1" customWidth="1"/>
    <col min="7686" max="7686" width="4.5" style="153" hidden="1" customWidth="1"/>
    <col min="7687" max="7687" width="11.1640625" style="153" hidden="1" customWidth="1"/>
    <col min="7688" max="7688" width="15.83203125" style="153" hidden="1" customWidth="1"/>
    <col min="7689" max="7690" width="11.1640625" style="153" hidden="1" customWidth="1"/>
    <col min="7691" max="7691" width="14.33203125" style="153" hidden="1" customWidth="1"/>
    <col min="7692" max="7693" width="11.1640625" style="153" hidden="1" customWidth="1"/>
    <col min="7694" max="7694" width="3.1640625" style="153" hidden="1" customWidth="1"/>
    <col min="7695" max="7936" width="11.1640625" style="153" hidden="1"/>
    <col min="7937" max="7937" width="2.33203125" style="153" hidden="1" customWidth="1"/>
    <col min="7938" max="7938" width="16" style="153" hidden="1" customWidth="1"/>
    <col min="7939" max="7939" width="5" style="153" hidden="1" customWidth="1"/>
    <col min="7940" max="7940" width="2.33203125" style="153" hidden="1" customWidth="1"/>
    <col min="7941" max="7941" width="3.6640625" style="153" hidden="1" customWidth="1"/>
    <col min="7942" max="7942" width="4.5" style="153" hidden="1" customWidth="1"/>
    <col min="7943" max="7943" width="11.1640625" style="153" hidden="1" customWidth="1"/>
    <col min="7944" max="7944" width="15.83203125" style="153" hidden="1" customWidth="1"/>
    <col min="7945" max="7946" width="11.1640625" style="153" hidden="1" customWidth="1"/>
    <col min="7947" max="7947" width="14.33203125" style="153" hidden="1" customWidth="1"/>
    <col min="7948" max="7949" width="11.1640625" style="153" hidden="1" customWidth="1"/>
    <col min="7950" max="7950" width="3.1640625" style="153" hidden="1" customWidth="1"/>
    <col min="7951" max="8192" width="11.1640625" style="153" hidden="1"/>
    <col min="8193" max="8193" width="2.33203125" style="153" hidden="1" customWidth="1"/>
    <col min="8194" max="8194" width="16" style="153" hidden="1" customWidth="1"/>
    <col min="8195" max="8195" width="5" style="153" hidden="1" customWidth="1"/>
    <col min="8196" max="8196" width="2.33203125" style="153" hidden="1" customWidth="1"/>
    <col min="8197" max="8197" width="3.6640625" style="153" hidden="1" customWidth="1"/>
    <col min="8198" max="8198" width="4.5" style="153" hidden="1" customWidth="1"/>
    <col min="8199" max="8199" width="11.1640625" style="153" hidden="1" customWidth="1"/>
    <col min="8200" max="8200" width="15.83203125" style="153" hidden="1" customWidth="1"/>
    <col min="8201" max="8202" width="11.1640625" style="153" hidden="1" customWidth="1"/>
    <col min="8203" max="8203" width="14.33203125" style="153" hidden="1" customWidth="1"/>
    <col min="8204" max="8205" width="11.1640625" style="153" hidden="1" customWidth="1"/>
    <col min="8206" max="8206" width="3.1640625" style="153" hidden="1" customWidth="1"/>
    <col min="8207" max="8448" width="11.1640625" style="153" hidden="1"/>
    <col min="8449" max="8449" width="2.33203125" style="153" hidden="1" customWidth="1"/>
    <col min="8450" max="8450" width="16" style="153" hidden="1" customWidth="1"/>
    <col min="8451" max="8451" width="5" style="153" hidden="1" customWidth="1"/>
    <col min="8452" max="8452" width="2.33203125" style="153" hidden="1" customWidth="1"/>
    <col min="8453" max="8453" width="3.6640625" style="153" hidden="1" customWidth="1"/>
    <col min="8454" max="8454" width="4.5" style="153" hidden="1" customWidth="1"/>
    <col min="8455" max="8455" width="11.1640625" style="153" hidden="1" customWidth="1"/>
    <col min="8456" max="8456" width="15.83203125" style="153" hidden="1" customWidth="1"/>
    <col min="8457" max="8458" width="11.1640625" style="153" hidden="1" customWidth="1"/>
    <col min="8459" max="8459" width="14.33203125" style="153" hidden="1" customWidth="1"/>
    <col min="8460" max="8461" width="11.1640625" style="153" hidden="1" customWidth="1"/>
    <col min="8462" max="8462" width="3.1640625" style="153" hidden="1" customWidth="1"/>
    <col min="8463" max="8704" width="11.1640625" style="153" hidden="1"/>
    <col min="8705" max="8705" width="2.33203125" style="153" hidden="1" customWidth="1"/>
    <col min="8706" max="8706" width="16" style="153" hidden="1" customWidth="1"/>
    <col min="8707" max="8707" width="5" style="153" hidden="1" customWidth="1"/>
    <col min="8708" max="8708" width="2.33203125" style="153" hidden="1" customWidth="1"/>
    <col min="8709" max="8709" width="3.6640625" style="153" hidden="1" customWidth="1"/>
    <col min="8710" max="8710" width="4.5" style="153" hidden="1" customWidth="1"/>
    <col min="8711" max="8711" width="11.1640625" style="153" hidden="1" customWidth="1"/>
    <col min="8712" max="8712" width="15.83203125" style="153" hidden="1" customWidth="1"/>
    <col min="8713" max="8714" width="11.1640625" style="153" hidden="1" customWidth="1"/>
    <col min="8715" max="8715" width="14.33203125" style="153" hidden="1" customWidth="1"/>
    <col min="8716" max="8717" width="11.1640625" style="153" hidden="1" customWidth="1"/>
    <col min="8718" max="8718" width="3.1640625" style="153" hidden="1" customWidth="1"/>
    <col min="8719" max="8960" width="11.1640625" style="153" hidden="1"/>
    <col min="8961" max="8961" width="2.33203125" style="153" hidden="1" customWidth="1"/>
    <col min="8962" max="8962" width="16" style="153" hidden="1" customWidth="1"/>
    <col min="8963" max="8963" width="5" style="153" hidden="1" customWidth="1"/>
    <col min="8964" max="8964" width="2.33203125" style="153" hidden="1" customWidth="1"/>
    <col min="8965" max="8965" width="3.6640625" style="153" hidden="1" customWidth="1"/>
    <col min="8966" max="8966" width="4.5" style="153" hidden="1" customWidth="1"/>
    <col min="8967" max="8967" width="11.1640625" style="153" hidden="1" customWidth="1"/>
    <col min="8968" max="8968" width="15.83203125" style="153" hidden="1" customWidth="1"/>
    <col min="8969" max="8970" width="11.1640625" style="153" hidden="1" customWidth="1"/>
    <col min="8971" max="8971" width="14.33203125" style="153" hidden="1" customWidth="1"/>
    <col min="8972" max="8973" width="11.1640625" style="153" hidden="1" customWidth="1"/>
    <col min="8974" max="8974" width="3.1640625" style="153" hidden="1" customWidth="1"/>
    <col min="8975" max="9216" width="11.1640625" style="153" hidden="1"/>
    <col min="9217" max="9217" width="2.33203125" style="153" hidden="1" customWidth="1"/>
    <col min="9218" max="9218" width="16" style="153" hidden="1" customWidth="1"/>
    <col min="9219" max="9219" width="5" style="153" hidden="1" customWidth="1"/>
    <col min="9220" max="9220" width="2.33203125" style="153" hidden="1" customWidth="1"/>
    <col min="9221" max="9221" width="3.6640625" style="153" hidden="1" customWidth="1"/>
    <col min="9222" max="9222" width="4.5" style="153" hidden="1" customWidth="1"/>
    <col min="9223" max="9223" width="11.1640625" style="153" hidden="1" customWidth="1"/>
    <col min="9224" max="9224" width="15.83203125" style="153" hidden="1" customWidth="1"/>
    <col min="9225" max="9226" width="11.1640625" style="153" hidden="1" customWidth="1"/>
    <col min="9227" max="9227" width="14.33203125" style="153" hidden="1" customWidth="1"/>
    <col min="9228" max="9229" width="11.1640625" style="153" hidden="1" customWidth="1"/>
    <col min="9230" max="9230" width="3.1640625" style="153" hidden="1" customWidth="1"/>
    <col min="9231" max="9472" width="11.1640625" style="153" hidden="1"/>
    <col min="9473" max="9473" width="2.33203125" style="153" hidden="1" customWidth="1"/>
    <col min="9474" max="9474" width="16" style="153" hidden="1" customWidth="1"/>
    <col min="9475" max="9475" width="5" style="153" hidden="1" customWidth="1"/>
    <col min="9476" max="9476" width="2.33203125" style="153" hidden="1" customWidth="1"/>
    <col min="9477" max="9477" width="3.6640625" style="153" hidden="1" customWidth="1"/>
    <col min="9478" max="9478" width="4.5" style="153" hidden="1" customWidth="1"/>
    <col min="9479" max="9479" width="11.1640625" style="153" hidden="1" customWidth="1"/>
    <col min="9480" max="9480" width="15.83203125" style="153" hidden="1" customWidth="1"/>
    <col min="9481" max="9482" width="11.1640625" style="153" hidden="1" customWidth="1"/>
    <col min="9483" max="9483" width="14.33203125" style="153" hidden="1" customWidth="1"/>
    <col min="9484" max="9485" width="11.1640625" style="153" hidden="1" customWidth="1"/>
    <col min="9486" max="9486" width="3.1640625" style="153" hidden="1" customWidth="1"/>
    <col min="9487" max="9728" width="11.1640625" style="153" hidden="1"/>
    <col min="9729" max="9729" width="2.33203125" style="153" hidden="1" customWidth="1"/>
    <col min="9730" max="9730" width="16" style="153" hidden="1" customWidth="1"/>
    <col min="9731" max="9731" width="5" style="153" hidden="1" customWidth="1"/>
    <col min="9732" max="9732" width="2.33203125" style="153" hidden="1" customWidth="1"/>
    <col min="9733" max="9733" width="3.6640625" style="153" hidden="1" customWidth="1"/>
    <col min="9734" max="9734" width="4.5" style="153" hidden="1" customWidth="1"/>
    <col min="9735" max="9735" width="11.1640625" style="153" hidden="1" customWidth="1"/>
    <col min="9736" max="9736" width="15.83203125" style="153" hidden="1" customWidth="1"/>
    <col min="9737" max="9738" width="11.1640625" style="153" hidden="1" customWidth="1"/>
    <col min="9739" max="9739" width="14.33203125" style="153" hidden="1" customWidth="1"/>
    <col min="9740" max="9741" width="11.1640625" style="153" hidden="1" customWidth="1"/>
    <col min="9742" max="9742" width="3.1640625" style="153" hidden="1" customWidth="1"/>
    <col min="9743" max="9984" width="11.1640625" style="153" hidden="1"/>
    <col min="9985" max="9985" width="2.33203125" style="153" hidden="1" customWidth="1"/>
    <col min="9986" max="9986" width="16" style="153" hidden="1" customWidth="1"/>
    <col min="9987" max="9987" width="5" style="153" hidden="1" customWidth="1"/>
    <col min="9988" max="9988" width="2.33203125" style="153" hidden="1" customWidth="1"/>
    <col min="9989" max="9989" width="3.6640625" style="153" hidden="1" customWidth="1"/>
    <col min="9990" max="9990" width="4.5" style="153" hidden="1" customWidth="1"/>
    <col min="9991" max="9991" width="11.1640625" style="153" hidden="1" customWidth="1"/>
    <col min="9992" max="9992" width="15.83203125" style="153" hidden="1" customWidth="1"/>
    <col min="9993" max="9994" width="11.1640625" style="153" hidden="1" customWidth="1"/>
    <col min="9995" max="9995" width="14.33203125" style="153" hidden="1" customWidth="1"/>
    <col min="9996" max="9997" width="11.1640625" style="153" hidden="1" customWidth="1"/>
    <col min="9998" max="9998" width="3.1640625" style="153" hidden="1" customWidth="1"/>
    <col min="9999" max="10240" width="11.1640625" style="153" hidden="1"/>
    <col min="10241" max="10241" width="2.33203125" style="153" hidden="1" customWidth="1"/>
    <col min="10242" max="10242" width="16" style="153" hidden="1" customWidth="1"/>
    <col min="10243" max="10243" width="5" style="153" hidden="1" customWidth="1"/>
    <col min="10244" max="10244" width="2.33203125" style="153" hidden="1" customWidth="1"/>
    <col min="10245" max="10245" width="3.6640625" style="153" hidden="1" customWidth="1"/>
    <col min="10246" max="10246" width="4.5" style="153" hidden="1" customWidth="1"/>
    <col min="10247" max="10247" width="11.1640625" style="153" hidden="1" customWidth="1"/>
    <col min="10248" max="10248" width="15.83203125" style="153" hidden="1" customWidth="1"/>
    <col min="10249" max="10250" width="11.1640625" style="153" hidden="1" customWidth="1"/>
    <col min="10251" max="10251" width="14.33203125" style="153" hidden="1" customWidth="1"/>
    <col min="10252" max="10253" width="11.1640625" style="153" hidden="1" customWidth="1"/>
    <col min="10254" max="10254" width="3.1640625" style="153" hidden="1" customWidth="1"/>
    <col min="10255" max="10496" width="11.1640625" style="153" hidden="1"/>
    <col min="10497" max="10497" width="2.33203125" style="153" hidden="1" customWidth="1"/>
    <col min="10498" max="10498" width="16" style="153" hidden="1" customWidth="1"/>
    <col min="10499" max="10499" width="5" style="153" hidden="1" customWidth="1"/>
    <col min="10500" max="10500" width="2.33203125" style="153" hidden="1" customWidth="1"/>
    <col min="10501" max="10501" width="3.6640625" style="153" hidden="1" customWidth="1"/>
    <col min="10502" max="10502" width="4.5" style="153" hidden="1" customWidth="1"/>
    <col min="10503" max="10503" width="11.1640625" style="153" hidden="1" customWidth="1"/>
    <col min="10504" max="10504" width="15.83203125" style="153" hidden="1" customWidth="1"/>
    <col min="10505" max="10506" width="11.1640625" style="153" hidden="1" customWidth="1"/>
    <col min="10507" max="10507" width="14.33203125" style="153" hidden="1" customWidth="1"/>
    <col min="10508" max="10509" width="11.1640625" style="153" hidden="1" customWidth="1"/>
    <col min="10510" max="10510" width="3.1640625" style="153" hidden="1" customWidth="1"/>
    <col min="10511" max="10752" width="11.1640625" style="153" hidden="1"/>
    <col min="10753" max="10753" width="2.33203125" style="153" hidden="1" customWidth="1"/>
    <col min="10754" max="10754" width="16" style="153" hidden="1" customWidth="1"/>
    <col min="10755" max="10755" width="5" style="153" hidden="1" customWidth="1"/>
    <col min="10756" max="10756" width="2.33203125" style="153" hidden="1" customWidth="1"/>
    <col min="10757" max="10757" width="3.6640625" style="153" hidden="1" customWidth="1"/>
    <col min="10758" max="10758" width="4.5" style="153" hidden="1" customWidth="1"/>
    <col min="10759" max="10759" width="11.1640625" style="153" hidden="1" customWidth="1"/>
    <col min="10760" max="10760" width="15.83203125" style="153" hidden="1" customWidth="1"/>
    <col min="10761" max="10762" width="11.1640625" style="153" hidden="1" customWidth="1"/>
    <col min="10763" max="10763" width="14.33203125" style="153" hidden="1" customWidth="1"/>
    <col min="10764" max="10765" width="11.1640625" style="153" hidden="1" customWidth="1"/>
    <col min="10766" max="10766" width="3.1640625" style="153" hidden="1" customWidth="1"/>
    <col min="10767" max="11008" width="11.1640625" style="153" hidden="1"/>
    <col min="11009" max="11009" width="2.33203125" style="153" hidden="1" customWidth="1"/>
    <col min="11010" max="11010" width="16" style="153" hidden="1" customWidth="1"/>
    <col min="11011" max="11011" width="5" style="153" hidden="1" customWidth="1"/>
    <col min="11012" max="11012" width="2.33203125" style="153" hidden="1" customWidth="1"/>
    <col min="11013" max="11013" width="3.6640625" style="153" hidden="1" customWidth="1"/>
    <col min="11014" max="11014" width="4.5" style="153" hidden="1" customWidth="1"/>
    <col min="11015" max="11015" width="11.1640625" style="153" hidden="1" customWidth="1"/>
    <col min="11016" max="11016" width="15.83203125" style="153" hidden="1" customWidth="1"/>
    <col min="11017" max="11018" width="11.1640625" style="153" hidden="1" customWidth="1"/>
    <col min="11019" max="11019" width="14.33203125" style="153" hidden="1" customWidth="1"/>
    <col min="11020" max="11021" width="11.1640625" style="153" hidden="1" customWidth="1"/>
    <col min="11022" max="11022" width="3.1640625" style="153" hidden="1" customWidth="1"/>
    <col min="11023" max="11264" width="11.1640625" style="153" hidden="1"/>
    <col min="11265" max="11265" width="2.33203125" style="153" hidden="1" customWidth="1"/>
    <col min="11266" max="11266" width="16" style="153" hidden="1" customWidth="1"/>
    <col min="11267" max="11267" width="5" style="153" hidden="1" customWidth="1"/>
    <col min="11268" max="11268" width="2.33203125" style="153" hidden="1" customWidth="1"/>
    <col min="11269" max="11269" width="3.6640625" style="153" hidden="1" customWidth="1"/>
    <col min="11270" max="11270" width="4.5" style="153" hidden="1" customWidth="1"/>
    <col min="11271" max="11271" width="11.1640625" style="153" hidden="1" customWidth="1"/>
    <col min="11272" max="11272" width="15.83203125" style="153" hidden="1" customWidth="1"/>
    <col min="11273" max="11274" width="11.1640625" style="153" hidden="1" customWidth="1"/>
    <col min="11275" max="11275" width="14.33203125" style="153" hidden="1" customWidth="1"/>
    <col min="11276" max="11277" width="11.1640625" style="153" hidden="1" customWidth="1"/>
    <col min="11278" max="11278" width="3.1640625" style="153" hidden="1" customWidth="1"/>
    <col min="11279" max="11520" width="11.1640625" style="153" hidden="1"/>
    <col min="11521" max="11521" width="2.33203125" style="153" hidden="1" customWidth="1"/>
    <col min="11522" max="11522" width="16" style="153" hidden="1" customWidth="1"/>
    <col min="11523" max="11523" width="5" style="153" hidden="1" customWidth="1"/>
    <col min="11524" max="11524" width="2.33203125" style="153" hidden="1" customWidth="1"/>
    <col min="11525" max="11525" width="3.6640625" style="153" hidden="1" customWidth="1"/>
    <col min="11526" max="11526" width="4.5" style="153" hidden="1" customWidth="1"/>
    <col min="11527" max="11527" width="11.1640625" style="153" hidden="1" customWidth="1"/>
    <col min="11528" max="11528" width="15.83203125" style="153" hidden="1" customWidth="1"/>
    <col min="11529" max="11530" width="11.1640625" style="153" hidden="1" customWidth="1"/>
    <col min="11531" max="11531" width="14.33203125" style="153" hidden="1" customWidth="1"/>
    <col min="11532" max="11533" width="11.1640625" style="153" hidden="1" customWidth="1"/>
    <col min="11534" max="11534" width="3.1640625" style="153" hidden="1" customWidth="1"/>
    <col min="11535" max="11776" width="11.1640625" style="153" hidden="1"/>
    <col min="11777" max="11777" width="2.33203125" style="153" hidden="1" customWidth="1"/>
    <col min="11778" max="11778" width="16" style="153" hidden="1" customWidth="1"/>
    <col min="11779" max="11779" width="5" style="153" hidden="1" customWidth="1"/>
    <col min="11780" max="11780" width="2.33203125" style="153" hidden="1" customWidth="1"/>
    <col min="11781" max="11781" width="3.6640625" style="153" hidden="1" customWidth="1"/>
    <col min="11782" max="11782" width="4.5" style="153" hidden="1" customWidth="1"/>
    <col min="11783" max="11783" width="11.1640625" style="153" hidden="1" customWidth="1"/>
    <col min="11784" max="11784" width="15.83203125" style="153" hidden="1" customWidth="1"/>
    <col min="11785" max="11786" width="11.1640625" style="153" hidden="1" customWidth="1"/>
    <col min="11787" max="11787" width="14.33203125" style="153" hidden="1" customWidth="1"/>
    <col min="11788" max="11789" width="11.1640625" style="153" hidden="1" customWidth="1"/>
    <col min="11790" max="11790" width="3.1640625" style="153" hidden="1" customWidth="1"/>
    <col min="11791" max="12032" width="11.1640625" style="153" hidden="1"/>
    <col min="12033" max="12033" width="2.33203125" style="153" hidden="1" customWidth="1"/>
    <col min="12034" max="12034" width="16" style="153" hidden="1" customWidth="1"/>
    <col min="12035" max="12035" width="5" style="153" hidden="1" customWidth="1"/>
    <col min="12036" max="12036" width="2.33203125" style="153" hidden="1" customWidth="1"/>
    <col min="12037" max="12037" width="3.6640625" style="153" hidden="1" customWidth="1"/>
    <col min="12038" max="12038" width="4.5" style="153" hidden="1" customWidth="1"/>
    <col min="12039" max="12039" width="11.1640625" style="153" hidden="1" customWidth="1"/>
    <col min="12040" max="12040" width="15.83203125" style="153" hidden="1" customWidth="1"/>
    <col min="12041" max="12042" width="11.1640625" style="153" hidden="1" customWidth="1"/>
    <col min="12043" max="12043" width="14.33203125" style="153" hidden="1" customWidth="1"/>
    <col min="12044" max="12045" width="11.1640625" style="153" hidden="1" customWidth="1"/>
    <col min="12046" max="12046" width="3.1640625" style="153" hidden="1" customWidth="1"/>
    <col min="12047" max="12288" width="11.1640625" style="153" hidden="1"/>
    <col min="12289" max="12289" width="2.33203125" style="153" hidden="1" customWidth="1"/>
    <col min="12290" max="12290" width="16" style="153" hidden="1" customWidth="1"/>
    <col min="12291" max="12291" width="5" style="153" hidden="1" customWidth="1"/>
    <col min="12292" max="12292" width="2.33203125" style="153" hidden="1" customWidth="1"/>
    <col min="12293" max="12293" width="3.6640625" style="153" hidden="1" customWidth="1"/>
    <col min="12294" max="12294" width="4.5" style="153" hidden="1" customWidth="1"/>
    <col min="12295" max="12295" width="11.1640625" style="153" hidden="1" customWidth="1"/>
    <col min="12296" max="12296" width="15.83203125" style="153" hidden="1" customWidth="1"/>
    <col min="12297" max="12298" width="11.1640625" style="153" hidden="1" customWidth="1"/>
    <col min="12299" max="12299" width="14.33203125" style="153" hidden="1" customWidth="1"/>
    <col min="12300" max="12301" width="11.1640625" style="153" hidden="1" customWidth="1"/>
    <col min="12302" max="12302" width="3.1640625" style="153" hidden="1" customWidth="1"/>
    <col min="12303" max="12544" width="11.1640625" style="153" hidden="1"/>
    <col min="12545" max="12545" width="2.33203125" style="153" hidden="1" customWidth="1"/>
    <col min="12546" max="12546" width="16" style="153" hidden="1" customWidth="1"/>
    <col min="12547" max="12547" width="5" style="153" hidden="1" customWidth="1"/>
    <col min="12548" max="12548" width="2.33203125" style="153" hidden="1" customWidth="1"/>
    <col min="12549" max="12549" width="3.6640625" style="153" hidden="1" customWidth="1"/>
    <col min="12550" max="12550" width="4.5" style="153" hidden="1" customWidth="1"/>
    <col min="12551" max="12551" width="11.1640625" style="153" hidden="1" customWidth="1"/>
    <col min="12552" max="12552" width="15.83203125" style="153" hidden="1" customWidth="1"/>
    <col min="12553" max="12554" width="11.1640625" style="153" hidden="1" customWidth="1"/>
    <col min="12555" max="12555" width="14.33203125" style="153" hidden="1" customWidth="1"/>
    <col min="12556" max="12557" width="11.1640625" style="153" hidden="1" customWidth="1"/>
    <col min="12558" max="12558" width="3.1640625" style="153" hidden="1" customWidth="1"/>
    <col min="12559" max="12800" width="11.1640625" style="153" hidden="1"/>
    <col min="12801" max="12801" width="2.33203125" style="153" hidden="1" customWidth="1"/>
    <col min="12802" max="12802" width="16" style="153" hidden="1" customWidth="1"/>
    <col min="12803" max="12803" width="5" style="153" hidden="1" customWidth="1"/>
    <col min="12804" max="12804" width="2.33203125" style="153" hidden="1" customWidth="1"/>
    <col min="12805" max="12805" width="3.6640625" style="153" hidden="1" customWidth="1"/>
    <col min="12806" max="12806" width="4.5" style="153" hidden="1" customWidth="1"/>
    <col min="12807" max="12807" width="11.1640625" style="153" hidden="1" customWidth="1"/>
    <col min="12808" max="12808" width="15.83203125" style="153" hidden="1" customWidth="1"/>
    <col min="12809" max="12810" width="11.1640625" style="153" hidden="1" customWidth="1"/>
    <col min="12811" max="12811" width="14.33203125" style="153" hidden="1" customWidth="1"/>
    <col min="12812" max="12813" width="11.1640625" style="153" hidden="1" customWidth="1"/>
    <col min="12814" max="12814" width="3.1640625" style="153" hidden="1" customWidth="1"/>
    <col min="12815" max="13056" width="11.1640625" style="153" hidden="1"/>
    <col min="13057" max="13057" width="2.33203125" style="153" hidden="1" customWidth="1"/>
    <col min="13058" max="13058" width="16" style="153" hidden="1" customWidth="1"/>
    <col min="13059" max="13059" width="5" style="153" hidden="1" customWidth="1"/>
    <col min="13060" max="13060" width="2.33203125" style="153" hidden="1" customWidth="1"/>
    <col min="13061" max="13061" width="3.6640625" style="153" hidden="1" customWidth="1"/>
    <col min="13062" max="13062" width="4.5" style="153" hidden="1" customWidth="1"/>
    <col min="13063" max="13063" width="11.1640625" style="153" hidden="1" customWidth="1"/>
    <col min="13064" max="13064" width="15.83203125" style="153" hidden="1" customWidth="1"/>
    <col min="13065" max="13066" width="11.1640625" style="153" hidden="1" customWidth="1"/>
    <col min="13067" max="13067" width="14.33203125" style="153" hidden="1" customWidth="1"/>
    <col min="13068" max="13069" width="11.1640625" style="153" hidden="1" customWidth="1"/>
    <col min="13070" max="13070" width="3.1640625" style="153" hidden="1" customWidth="1"/>
    <col min="13071" max="13312" width="11.1640625" style="153" hidden="1"/>
    <col min="13313" max="13313" width="2.33203125" style="153" hidden="1" customWidth="1"/>
    <col min="13314" max="13314" width="16" style="153" hidden="1" customWidth="1"/>
    <col min="13315" max="13315" width="5" style="153" hidden="1" customWidth="1"/>
    <col min="13316" max="13316" width="2.33203125" style="153" hidden="1" customWidth="1"/>
    <col min="13317" max="13317" width="3.6640625" style="153" hidden="1" customWidth="1"/>
    <col min="13318" max="13318" width="4.5" style="153" hidden="1" customWidth="1"/>
    <col min="13319" max="13319" width="11.1640625" style="153" hidden="1" customWidth="1"/>
    <col min="13320" max="13320" width="15.83203125" style="153" hidden="1" customWidth="1"/>
    <col min="13321" max="13322" width="11.1640625" style="153" hidden="1" customWidth="1"/>
    <col min="13323" max="13323" width="14.33203125" style="153" hidden="1" customWidth="1"/>
    <col min="13324" max="13325" width="11.1640625" style="153" hidden="1" customWidth="1"/>
    <col min="13326" max="13326" width="3.1640625" style="153" hidden="1" customWidth="1"/>
    <col min="13327" max="13568" width="11.1640625" style="153" hidden="1"/>
    <col min="13569" max="13569" width="2.33203125" style="153" hidden="1" customWidth="1"/>
    <col min="13570" max="13570" width="16" style="153" hidden="1" customWidth="1"/>
    <col min="13571" max="13571" width="5" style="153" hidden="1" customWidth="1"/>
    <col min="13572" max="13572" width="2.33203125" style="153" hidden="1" customWidth="1"/>
    <col min="13573" max="13573" width="3.6640625" style="153" hidden="1" customWidth="1"/>
    <col min="13574" max="13574" width="4.5" style="153" hidden="1" customWidth="1"/>
    <col min="13575" max="13575" width="11.1640625" style="153" hidden="1" customWidth="1"/>
    <col min="13576" max="13576" width="15.83203125" style="153" hidden="1" customWidth="1"/>
    <col min="13577" max="13578" width="11.1640625" style="153" hidden="1" customWidth="1"/>
    <col min="13579" max="13579" width="14.33203125" style="153" hidden="1" customWidth="1"/>
    <col min="13580" max="13581" width="11.1640625" style="153" hidden="1" customWidth="1"/>
    <col min="13582" max="13582" width="3.1640625" style="153" hidden="1" customWidth="1"/>
    <col min="13583" max="13824" width="11.1640625" style="153" hidden="1"/>
    <col min="13825" max="13825" width="2.33203125" style="153" hidden="1" customWidth="1"/>
    <col min="13826" max="13826" width="16" style="153" hidden="1" customWidth="1"/>
    <col min="13827" max="13827" width="5" style="153" hidden="1" customWidth="1"/>
    <col min="13828" max="13828" width="2.33203125" style="153" hidden="1" customWidth="1"/>
    <col min="13829" max="13829" width="3.6640625" style="153" hidden="1" customWidth="1"/>
    <col min="13830" max="13830" width="4.5" style="153" hidden="1" customWidth="1"/>
    <col min="13831" max="13831" width="11.1640625" style="153" hidden="1" customWidth="1"/>
    <col min="13832" max="13832" width="15.83203125" style="153" hidden="1" customWidth="1"/>
    <col min="13833" max="13834" width="11.1640625" style="153" hidden="1" customWidth="1"/>
    <col min="13835" max="13835" width="14.33203125" style="153" hidden="1" customWidth="1"/>
    <col min="13836" max="13837" width="11.1640625" style="153" hidden="1" customWidth="1"/>
    <col min="13838" max="13838" width="3.1640625" style="153" hidden="1" customWidth="1"/>
    <col min="13839" max="14080" width="11.1640625" style="153" hidden="1"/>
    <col min="14081" max="14081" width="2.33203125" style="153" hidden="1" customWidth="1"/>
    <col min="14082" max="14082" width="16" style="153" hidden="1" customWidth="1"/>
    <col min="14083" max="14083" width="5" style="153" hidden="1" customWidth="1"/>
    <col min="14084" max="14084" width="2.33203125" style="153" hidden="1" customWidth="1"/>
    <col min="14085" max="14085" width="3.6640625" style="153" hidden="1" customWidth="1"/>
    <col min="14086" max="14086" width="4.5" style="153" hidden="1" customWidth="1"/>
    <col min="14087" max="14087" width="11.1640625" style="153" hidden="1" customWidth="1"/>
    <col min="14088" max="14088" width="15.83203125" style="153" hidden="1" customWidth="1"/>
    <col min="14089" max="14090" width="11.1640625" style="153" hidden="1" customWidth="1"/>
    <col min="14091" max="14091" width="14.33203125" style="153" hidden="1" customWidth="1"/>
    <col min="14092" max="14093" width="11.1640625" style="153" hidden="1" customWidth="1"/>
    <col min="14094" max="14094" width="3.1640625" style="153" hidden="1" customWidth="1"/>
    <col min="14095" max="14336" width="11.1640625" style="153" hidden="1"/>
    <col min="14337" max="14337" width="2.33203125" style="153" hidden="1" customWidth="1"/>
    <col min="14338" max="14338" width="16" style="153" hidden="1" customWidth="1"/>
    <col min="14339" max="14339" width="5" style="153" hidden="1" customWidth="1"/>
    <col min="14340" max="14340" width="2.33203125" style="153" hidden="1" customWidth="1"/>
    <col min="14341" max="14341" width="3.6640625" style="153" hidden="1" customWidth="1"/>
    <col min="14342" max="14342" width="4.5" style="153" hidden="1" customWidth="1"/>
    <col min="14343" max="14343" width="11.1640625" style="153" hidden="1" customWidth="1"/>
    <col min="14344" max="14344" width="15.83203125" style="153" hidden="1" customWidth="1"/>
    <col min="14345" max="14346" width="11.1640625" style="153" hidden="1" customWidth="1"/>
    <col min="14347" max="14347" width="14.33203125" style="153" hidden="1" customWidth="1"/>
    <col min="14348" max="14349" width="11.1640625" style="153" hidden="1" customWidth="1"/>
    <col min="14350" max="14350" width="3.1640625" style="153" hidden="1" customWidth="1"/>
    <col min="14351" max="14592" width="11.1640625" style="153" hidden="1"/>
    <col min="14593" max="14593" width="2.33203125" style="153" hidden="1" customWidth="1"/>
    <col min="14594" max="14594" width="16" style="153" hidden="1" customWidth="1"/>
    <col min="14595" max="14595" width="5" style="153" hidden="1" customWidth="1"/>
    <col min="14596" max="14596" width="2.33203125" style="153" hidden="1" customWidth="1"/>
    <col min="14597" max="14597" width="3.6640625" style="153" hidden="1" customWidth="1"/>
    <col min="14598" max="14598" width="4.5" style="153" hidden="1" customWidth="1"/>
    <col min="14599" max="14599" width="11.1640625" style="153" hidden="1" customWidth="1"/>
    <col min="14600" max="14600" width="15.83203125" style="153" hidden="1" customWidth="1"/>
    <col min="14601" max="14602" width="11.1640625" style="153" hidden="1" customWidth="1"/>
    <col min="14603" max="14603" width="14.33203125" style="153" hidden="1" customWidth="1"/>
    <col min="14604" max="14605" width="11.1640625" style="153" hidden="1" customWidth="1"/>
    <col min="14606" max="14606" width="3.1640625" style="153" hidden="1" customWidth="1"/>
    <col min="14607" max="14848" width="11.1640625" style="153" hidden="1"/>
    <col min="14849" max="14849" width="2.33203125" style="153" hidden="1" customWidth="1"/>
    <col min="14850" max="14850" width="16" style="153" hidden="1" customWidth="1"/>
    <col min="14851" max="14851" width="5" style="153" hidden="1" customWidth="1"/>
    <col min="14852" max="14852" width="2.33203125" style="153" hidden="1" customWidth="1"/>
    <col min="14853" max="14853" width="3.6640625" style="153" hidden="1" customWidth="1"/>
    <col min="14854" max="14854" width="4.5" style="153" hidden="1" customWidth="1"/>
    <col min="14855" max="14855" width="11.1640625" style="153" hidden="1" customWidth="1"/>
    <col min="14856" max="14856" width="15.83203125" style="153" hidden="1" customWidth="1"/>
    <col min="14857" max="14858" width="11.1640625" style="153" hidden="1" customWidth="1"/>
    <col min="14859" max="14859" width="14.33203125" style="153" hidden="1" customWidth="1"/>
    <col min="14860" max="14861" width="11.1640625" style="153" hidden="1" customWidth="1"/>
    <col min="14862" max="14862" width="3.1640625" style="153" hidden="1" customWidth="1"/>
    <col min="14863" max="15104" width="11.1640625" style="153" hidden="1"/>
    <col min="15105" max="15105" width="2.33203125" style="153" hidden="1" customWidth="1"/>
    <col min="15106" max="15106" width="16" style="153" hidden="1" customWidth="1"/>
    <col min="15107" max="15107" width="5" style="153" hidden="1" customWidth="1"/>
    <col min="15108" max="15108" width="2.33203125" style="153" hidden="1" customWidth="1"/>
    <col min="15109" max="15109" width="3.6640625" style="153" hidden="1" customWidth="1"/>
    <col min="15110" max="15110" width="4.5" style="153" hidden="1" customWidth="1"/>
    <col min="15111" max="15111" width="11.1640625" style="153" hidden="1" customWidth="1"/>
    <col min="15112" max="15112" width="15.83203125" style="153" hidden="1" customWidth="1"/>
    <col min="15113" max="15114" width="11.1640625" style="153" hidden="1" customWidth="1"/>
    <col min="15115" max="15115" width="14.33203125" style="153" hidden="1" customWidth="1"/>
    <col min="15116" max="15117" width="11.1640625" style="153" hidden="1" customWidth="1"/>
    <col min="15118" max="15118" width="3.1640625" style="153" hidden="1" customWidth="1"/>
    <col min="15119" max="15360" width="11.1640625" style="153" hidden="1"/>
    <col min="15361" max="15361" width="2.33203125" style="153" hidden="1" customWidth="1"/>
    <col min="15362" max="15362" width="16" style="153" hidden="1" customWidth="1"/>
    <col min="15363" max="15363" width="5" style="153" hidden="1" customWidth="1"/>
    <col min="15364" max="15364" width="2.33203125" style="153" hidden="1" customWidth="1"/>
    <col min="15365" max="15365" width="3.6640625" style="153" hidden="1" customWidth="1"/>
    <col min="15366" max="15366" width="4.5" style="153" hidden="1" customWidth="1"/>
    <col min="15367" max="15367" width="11.1640625" style="153" hidden="1" customWidth="1"/>
    <col min="15368" max="15368" width="15.83203125" style="153" hidden="1" customWidth="1"/>
    <col min="15369" max="15370" width="11.1640625" style="153" hidden="1" customWidth="1"/>
    <col min="15371" max="15371" width="14.33203125" style="153" hidden="1" customWidth="1"/>
    <col min="15372" max="15373" width="11.1640625" style="153" hidden="1" customWidth="1"/>
    <col min="15374" max="15374" width="3.1640625" style="153" hidden="1" customWidth="1"/>
    <col min="15375" max="15616" width="11.1640625" style="153" hidden="1"/>
    <col min="15617" max="15617" width="2.33203125" style="153" hidden="1" customWidth="1"/>
    <col min="15618" max="15618" width="16" style="153" hidden="1" customWidth="1"/>
    <col min="15619" max="15619" width="5" style="153" hidden="1" customWidth="1"/>
    <col min="15620" max="15620" width="2.33203125" style="153" hidden="1" customWidth="1"/>
    <col min="15621" max="15621" width="3.6640625" style="153" hidden="1" customWidth="1"/>
    <col min="15622" max="15622" width="4.5" style="153" hidden="1" customWidth="1"/>
    <col min="15623" max="15623" width="11.1640625" style="153" hidden="1" customWidth="1"/>
    <col min="15624" max="15624" width="15.83203125" style="153" hidden="1" customWidth="1"/>
    <col min="15625" max="15626" width="11.1640625" style="153" hidden="1" customWidth="1"/>
    <col min="15627" max="15627" width="14.33203125" style="153" hidden="1" customWidth="1"/>
    <col min="15628" max="15629" width="11.1640625" style="153" hidden="1" customWidth="1"/>
    <col min="15630" max="15630" width="3.1640625" style="153" hidden="1" customWidth="1"/>
    <col min="15631" max="15872" width="11.1640625" style="153" hidden="1"/>
    <col min="15873" max="15873" width="2.33203125" style="153" hidden="1" customWidth="1"/>
    <col min="15874" max="15874" width="16" style="153" hidden="1" customWidth="1"/>
    <col min="15875" max="15875" width="5" style="153" hidden="1" customWidth="1"/>
    <col min="15876" max="15876" width="2.33203125" style="153" hidden="1" customWidth="1"/>
    <col min="15877" max="15877" width="3.6640625" style="153" hidden="1" customWidth="1"/>
    <col min="15878" max="15878" width="4.5" style="153" hidden="1" customWidth="1"/>
    <col min="15879" max="15879" width="11.1640625" style="153" hidden="1" customWidth="1"/>
    <col min="15880" max="15880" width="15.83203125" style="153" hidden="1" customWidth="1"/>
    <col min="15881" max="15882" width="11.1640625" style="153" hidden="1" customWidth="1"/>
    <col min="15883" max="15883" width="14.33203125" style="153" hidden="1" customWidth="1"/>
    <col min="15884" max="15885" width="11.1640625" style="153" hidden="1" customWidth="1"/>
    <col min="15886" max="15886" width="3.1640625" style="153" hidden="1" customWidth="1"/>
    <col min="15887" max="16128" width="11.1640625" style="153" hidden="1"/>
    <col min="16129" max="16129" width="2.33203125" style="153" hidden="1" customWidth="1"/>
    <col min="16130" max="16130" width="16" style="153" hidden="1" customWidth="1"/>
    <col min="16131" max="16131" width="5" style="153" hidden="1" customWidth="1"/>
    <col min="16132" max="16132" width="2.33203125" style="153" hidden="1" customWidth="1"/>
    <col min="16133" max="16133" width="3.6640625" style="153" hidden="1" customWidth="1"/>
    <col min="16134" max="16134" width="4.5" style="153" hidden="1" customWidth="1"/>
    <col min="16135" max="16135" width="11.1640625" style="153" hidden="1" customWidth="1"/>
    <col min="16136" max="16136" width="15.83203125" style="153" hidden="1" customWidth="1"/>
    <col min="16137" max="16138" width="11.1640625" style="153" hidden="1" customWidth="1"/>
    <col min="16139" max="16139" width="14.33203125" style="153" hidden="1" customWidth="1"/>
    <col min="16140" max="16141" width="11.1640625" style="153" hidden="1" customWidth="1"/>
    <col min="16142" max="16142" width="3.1640625" style="153" hidden="1" customWidth="1"/>
    <col min="16143" max="16384" width="11.1640625" style="153" hidden="1"/>
  </cols>
  <sheetData>
    <row r="1" spans="1:13" ht="14" customHeight="1" x14ac:dyDescent="0.15">
      <c r="A1" s="154" t="s">
        <v>276</v>
      </c>
      <c r="B1" s="156"/>
      <c r="C1" s="156"/>
      <c r="D1" s="156"/>
      <c r="E1" s="156"/>
      <c r="F1" s="156"/>
      <c r="G1" s="156"/>
      <c r="H1" s="156"/>
      <c r="I1" s="154"/>
      <c r="J1" s="154"/>
      <c r="K1" s="154"/>
      <c r="L1" s="154"/>
      <c r="M1" s="154"/>
    </row>
    <row r="2" spans="1:13" ht="14" customHeight="1" x14ac:dyDescent="0.15">
      <c r="B2" s="156"/>
      <c r="C2" s="156"/>
      <c r="D2" s="156"/>
      <c r="E2" s="156"/>
      <c r="F2" s="156"/>
      <c r="G2" s="157"/>
      <c r="H2" s="157"/>
      <c r="I2" s="155"/>
      <c r="J2" s="155"/>
      <c r="K2" s="155"/>
      <c r="L2" s="155"/>
      <c r="M2" s="155"/>
    </row>
    <row r="3" spans="1:13" ht="14" customHeight="1" x14ac:dyDescent="0.15">
      <c r="B3" s="156"/>
      <c r="C3" s="156"/>
      <c r="D3" s="156"/>
      <c r="E3" s="156"/>
      <c r="F3" s="156"/>
      <c r="G3" s="157"/>
      <c r="H3" s="446"/>
      <c r="I3" s="446"/>
      <c r="J3" s="446"/>
      <c r="K3" s="446"/>
      <c r="L3" s="155"/>
      <c r="M3" s="155"/>
    </row>
    <row r="4" spans="1:13" ht="14" customHeight="1" x14ac:dyDescent="0.15">
      <c r="B4" s="156"/>
      <c r="C4" s="156"/>
      <c r="D4" s="156"/>
      <c r="E4" s="156"/>
      <c r="F4" s="156"/>
      <c r="G4" s="157"/>
      <c r="H4" s="446"/>
      <c r="I4" s="446"/>
      <c r="J4" s="446"/>
      <c r="K4" s="446"/>
      <c r="L4" s="155"/>
      <c r="M4" s="155"/>
    </row>
    <row r="5" spans="1:13" ht="14" customHeight="1" x14ac:dyDescent="0.15">
      <c r="B5" s="156"/>
      <c r="C5" s="156"/>
      <c r="D5" s="156"/>
      <c r="E5" s="156"/>
      <c r="F5" s="156"/>
      <c r="G5" s="157"/>
      <c r="H5" s="446"/>
      <c r="I5" s="446"/>
      <c r="J5" s="446"/>
      <c r="K5" s="446"/>
      <c r="L5" s="155"/>
      <c r="M5" s="155"/>
    </row>
    <row r="6" spans="1:13" ht="27" customHeight="1" x14ac:dyDescent="0.15">
      <c r="B6" s="156"/>
      <c r="C6" s="156"/>
      <c r="D6" s="156"/>
      <c r="E6" s="156"/>
      <c r="F6" s="156"/>
      <c r="G6" s="157"/>
      <c r="H6" s="446"/>
      <c r="I6" s="446"/>
      <c r="J6" s="446"/>
      <c r="K6" s="446"/>
      <c r="L6" s="155"/>
      <c r="M6" s="155"/>
    </row>
    <row r="7" spans="1:13" ht="14" customHeight="1" x14ac:dyDescent="0.15">
      <c r="B7" s="156"/>
      <c r="C7" s="156"/>
      <c r="D7" s="156"/>
      <c r="E7" s="156"/>
      <c r="F7" s="156"/>
      <c r="G7" s="157"/>
      <c r="H7" s="446"/>
      <c r="I7" s="446"/>
      <c r="J7" s="446"/>
      <c r="K7" s="446"/>
      <c r="L7" s="155"/>
      <c r="M7" s="155"/>
    </row>
    <row r="8" spans="1:13" ht="14" customHeight="1" x14ac:dyDescent="0.15">
      <c r="B8" s="156"/>
      <c r="C8" s="156"/>
      <c r="D8" s="156"/>
      <c r="E8" s="156"/>
      <c r="F8" s="156"/>
      <c r="G8" s="157"/>
      <c r="H8" s="446"/>
      <c r="I8" s="446"/>
      <c r="J8" s="446"/>
      <c r="K8" s="446"/>
      <c r="L8" s="155"/>
      <c r="M8" s="155"/>
    </row>
    <row r="9" spans="1:13" ht="14" customHeight="1" x14ac:dyDescent="0.15">
      <c r="B9" s="156"/>
      <c r="C9" s="156"/>
      <c r="D9" s="156"/>
      <c r="E9" s="156"/>
      <c r="F9" s="156"/>
      <c r="G9" s="157"/>
      <c r="H9" s="157"/>
      <c r="I9" s="155"/>
      <c r="J9" s="155"/>
      <c r="K9" s="155"/>
      <c r="L9" s="155"/>
      <c r="M9" s="155"/>
    </row>
    <row r="10" spans="1:13" ht="14" customHeight="1" x14ac:dyDescent="0.15">
      <c r="B10" s="156"/>
      <c r="C10" s="156"/>
      <c r="D10" s="156"/>
      <c r="E10" s="156"/>
      <c r="F10" s="156"/>
      <c r="G10" s="157"/>
      <c r="H10" s="157"/>
      <c r="I10" s="155"/>
      <c r="J10" s="155"/>
      <c r="K10" s="155"/>
      <c r="L10" s="155"/>
      <c r="M10" s="155"/>
    </row>
    <row r="11" spans="1:13" ht="7.5" customHeight="1" x14ac:dyDescent="0.15">
      <c r="B11" s="156"/>
      <c r="D11" s="156"/>
      <c r="E11" s="158"/>
      <c r="F11" s="156"/>
      <c r="G11" s="157"/>
      <c r="H11" s="157"/>
      <c r="I11" s="155"/>
      <c r="J11" s="155"/>
      <c r="K11" s="155"/>
      <c r="L11" s="155"/>
      <c r="M11" s="155"/>
    </row>
    <row r="12" spans="1:13" ht="14" customHeight="1" x14ac:dyDescent="0.15">
      <c r="B12" s="156"/>
      <c r="D12" s="156"/>
      <c r="E12" s="158"/>
      <c r="F12" s="156"/>
      <c r="G12" s="157"/>
      <c r="H12" s="155"/>
      <c r="I12" s="155"/>
      <c r="J12" s="155"/>
      <c r="K12" s="155"/>
      <c r="L12" s="155"/>
      <c r="M12" s="155"/>
    </row>
    <row r="13" spans="1:13" ht="14" customHeight="1" x14ac:dyDescent="0.2">
      <c r="B13" s="156"/>
      <c r="D13" s="156"/>
      <c r="E13" s="158"/>
      <c r="F13" s="156"/>
      <c r="G13" s="157"/>
      <c r="H13" s="447"/>
      <c r="I13" s="447"/>
      <c r="J13" s="447"/>
      <c r="K13" s="447"/>
      <c r="L13" s="155"/>
      <c r="M13" s="155"/>
    </row>
    <row r="14" spans="1:13" ht="14" customHeight="1" x14ac:dyDescent="0.15">
      <c r="B14" s="156"/>
      <c r="D14" s="156"/>
      <c r="E14" s="158"/>
      <c r="F14" s="156"/>
      <c r="G14" s="157"/>
      <c r="H14" s="448"/>
      <c r="I14" s="448"/>
      <c r="J14" s="448"/>
      <c r="K14" s="448"/>
      <c r="L14" s="155"/>
      <c r="M14" s="155"/>
    </row>
    <row r="15" spans="1:13" ht="14" customHeight="1" x14ac:dyDescent="0.15">
      <c r="B15" s="156"/>
      <c r="D15" s="156"/>
      <c r="E15" s="158"/>
      <c r="F15" s="156"/>
      <c r="G15" s="157"/>
      <c r="H15" s="444"/>
      <c r="I15" s="443"/>
      <c r="J15" s="443"/>
      <c r="K15" s="443"/>
      <c r="L15" s="155"/>
      <c r="M15" s="155"/>
    </row>
    <row r="16" spans="1:13" ht="14" customHeight="1" x14ac:dyDescent="0.15">
      <c r="B16" s="156"/>
      <c r="D16" s="156"/>
      <c r="E16" s="158"/>
      <c r="F16" s="156"/>
      <c r="G16" s="157"/>
      <c r="H16" s="448"/>
      <c r="I16" s="448"/>
      <c r="J16" s="448"/>
      <c r="K16" s="448"/>
      <c r="L16" s="155"/>
      <c r="M16" s="155"/>
    </row>
    <row r="17" spans="2:13" ht="40" customHeight="1" x14ac:dyDescent="0.15">
      <c r="B17" s="156"/>
      <c r="C17" s="156"/>
      <c r="D17" s="156"/>
      <c r="E17" s="156"/>
      <c r="F17" s="156"/>
      <c r="G17" s="157"/>
      <c r="H17" s="444"/>
      <c r="I17" s="444"/>
      <c r="J17" s="444"/>
      <c r="K17" s="444"/>
      <c r="L17" s="155"/>
      <c r="M17" s="155"/>
    </row>
    <row r="18" spans="2:13" ht="14" customHeight="1" x14ac:dyDescent="0.15">
      <c r="B18" s="156"/>
      <c r="C18" s="156"/>
      <c r="D18" s="156"/>
      <c r="E18" s="156"/>
      <c r="F18" s="156"/>
      <c r="G18" s="157"/>
      <c r="H18" s="444"/>
      <c r="I18" s="443"/>
      <c r="J18" s="443"/>
      <c r="K18" s="443"/>
      <c r="L18" s="155"/>
      <c r="M18" s="155"/>
    </row>
    <row r="19" spans="2:13" ht="14" customHeight="1" x14ac:dyDescent="0.15">
      <c r="B19" s="156"/>
      <c r="C19" s="156"/>
      <c r="D19" s="156"/>
      <c r="E19" s="156"/>
      <c r="F19" s="156"/>
      <c r="G19" s="157"/>
      <c r="H19" s="443"/>
      <c r="I19" s="443"/>
      <c r="J19" s="443"/>
      <c r="K19" s="443"/>
      <c r="L19" s="155"/>
      <c r="M19" s="155"/>
    </row>
    <row r="20" spans="2:13" ht="18.75" customHeight="1" x14ac:dyDescent="0.2">
      <c r="B20" s="156"/>
      <c r="C20" s="156"/>
      <c r="D20" s="156"/>
      <c r="E20" s="156"/>
      <c r="F20" s="156"/>
      <c r="G20" s="157"/>
      <c r="H20" s="445"/>
      <c r="I20" s="445"/>
      <c r="J20" s="445"/>
      <c r="K20" s="445"/>
      <c r="L20" s="155"/>
      <c r="M20" s="155"/>
    </row>
    <row r="21" spans="2:13" ht="14" customHeight="1" x14ac:dyDescent="0.15">
      <c r="B21" s="156"/>
      <c r="E21" s="154"/>
      <c r="F21" s="154"/>
      <c r="G21" s="155"/>
      <c r="H21" s="443"/>
      <c r="I21" s="443"/>
      <c r="J21" s="443"/>
      <c r="K21" s="443"/>
      <c r="L21" s="155"/>
      <c r="M21" s="155"/>
    </row>
    <row r="22" spans="2:13" ht="14" customHeight="1" x14ac:dyDescent="0.15">
      <c r="B22" s="156"/>
      <c r="E22" s="154"/>
      <c r="F22" s="154"/>
      <c r="G22" s="155"/>
      <c r="H22" s="155"/>
      <c r="I22" s="155"/>
      <c r="J22" s="155"/>
      <c r="K22" s="155"/>
      <c r="L22" s="155"/>
      <c r="M22" s="155"/>
    </row>
    <row r="23" spans="2:13" ht="14" customHeight="1" x14ac:dyDescent="0.15">
      <c r="B23" s="156"/>
      <c r="E23" s="154"/>
      <c r="F23" s="154"/>
      <c r="G23" s="155"/>
      <c r="H23" s="443"/>
      <c r="I23" s="443"/>
      <c r="J23" s="443"/>
      <c r="K23" s="443"/>
      <c r="L23" s="155"/>
      <c r="M23" s="155"/>
    </row>
    <row r="24" spans="2:13" ht="14" customHeight="1" x14ac:dyDescent="0.15">
      <c r="B24" s="156"/>
      <c r="E24" s="154"/>
      <c r="F24" s="154"/>
      <c r="G24" s="155"/>
      <c r="H24" s="443"/>
      <c r="I24" s="443"/>
      <c r="J24" s="443"/>
      <c r="K24" s="443"/>
      <c r="L24" s="155"/>
      <c r="M24" s="155"/>
    </row>
    <row r="25" spans="2:13" ht="14" customHeight="1" x14ac:dyDescent="0.15">
      <c r="B25" s="156"/>
      <c r="E25" s="154"/>
      <c r="F25" s="154"/>
      <c r="G25" s="155"/>
      <c r="H25" s="443"/>
      <c r="I25" s="443"/>
      <c r="J25" s="443"/>
      <c r="K25" s="443"/>
      <c r="L25" s="155"/>
      <c r="M25" s="155"/>
    </row>
    <row r="26" spans="2:13" ht="14" customHeight="1" x14ac:dyDescent="0.15">
      <c r="B26" s="156"/>
      <c r="E26" s="154"/>
      <c r="F26" s="154"/>
      <c r="G26" s="155"/>
      <c r="H26" s="443"/>
      <c r="I26" s="443"/>
      <c r="J26" s="443"/>
      <c r="K26" s="443"/>
      <c r="L26" s="155"/>
      <c r="M26" s="155"/>
    </row>
    <row r="27" spans="2:13" ht="14" customHeight="1" x14ac:dyDescent="0.15">
      <c r="E27" s="154"/>
      <c r="F27" s="154"/>
      <c r="G27" s="155"/>
      <c r="H27" s="155"/>
      <c r="I27" s="155"/>
      <c r="J27" s="155"/>
      <c r="K27" s="155"/>
      <c r="L27" s="155"/>
      <c r="M27" s="155"/>
    </row>
    <row r="28" spans="2:13" ht="14" customHeight="1" x14ac:dyDescent="0.15">
      <c r="E28" s="154"/>
      <c r="F28" s="154"/>
      <c r="G28" s="155"/>
      <c r="H28" s="155"/>
      <c r="I28" s="155"/>
      <c r="J28" s="155"/>
      <c r="K28" s="155"/>
      <c r="L28" s="155"/>
      <c r="M28" s="155"/>
    </row>
    <row r="29" spans="2:13" ht="14" customHeight="1" x14ac:dyDescent="0.15">
      <c r="E29" s="154"/>
      <c r="F29" s="154"/>
      <c r="G29" s="154"/>
      <c r="H29" s="154"/>
      <c r="I29" s="154"/>
      <c r="J29" s="154"/>
      <c r="K29" s="154"/>
      <c r="L29" s="154"/>
      <c r="M29" s="154"/>
    </row>
    <row r="65536" spans="5:13" ht="14" customHeight="1" x14ac:dyDescent="0.15">
      <c r="E65536" s="155"/>
      <c r="F65536" s="155"/>
      <c r="G65536" s="155"/>
      <c r="H65536" s="155"/>
      <c r="I65536" s="155"/>
      <c r="J65536" s="155"/>
      <c r="K65536" s="155"/>
      <c r="L65536" s="155"/>
      <c r="M65536" s="155"/>
    </row>
  </sheetData>
  <mergeCells count="14">
    <mergeCell ref="H17:K17"/>
    <mergeCell ref="H3:K8"/>
    <mergeCell ref="H13:K13"/>
    <mergeCell ref="H14:K14"/>
    <mergeCell ref="H15:K15"/>
    <mergeCell ref="H16:K16"/>
    <mergeCell ref="H25:K25"/>
    <mergeCell ref="H26:K26"/>
    <mergeCell ref="H18:K18"/>
    <mergeCell ref="H19:K19"/>
    <mergeCell ref="H20:K20"/>
    <mergeCell ref="H21:K21"/>
    <mergeCell ref="H23:K23"/>
    <mergeCell ref="H24:K24"/>
  </mergeCells>
  <pageMargins left="0.75" right="0.75" top="1" bottom="1" header="0" footer="0"/>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4484C-677F-C74F-9391-6E9C9E334A1F}">
  <sheetPr>
    <tabColor theme="4" tint="0.59999389629810485"/>
  </sheetPr>
  <dimension ref="B1:BO22"/>
  <sheetViews>
    <sheetView topLeftCell="A13" zoomScale="118" zoomScaleNormal="60" workbookViewId="0">
      <selection activeCell="C22" sqref="C22"/>
    </sheetView>
  </sheetViews>
  <sheetFormatPr baseColWidth="10" defaultColWidth="17.33203125" defaultRowHeight="48" customHeight="1" x14ac:dyDescent="0.2"/>
  <cols>
    <col min="1" max="1" width="4.33203125" style="179" customWidth="1"/>
    <col min="2" max="3" width="28.5" style="181" customWidth="1"/>
    <col min="4" max="4" width="40.1640625" style="181" customWidth="1"/>
    <col min="5" max="6" width="28.6640625" style="181" hidden="1" customWidth="1"/>
    <col min="7" max="7" width="28.6640625" style="181" customWidth="1"/>
    <col min="8" max="8" width="42.33203125" style="181" hidden="1" customWidth="1"/>
    <col min="9" max="9" width="21.5" style="181" customWidth="1"/>
    <col min="10" max="10" width="28.5" style="181" hidden="1" customWidth="1"/>
    <col min="11" max="11" width="86.1640625" style="181" customWidth="1"/>
    <col min="12" max="12" width="28.5" style="180" customWidth="1"/>
    <col min="13" max="18" width="14.33203125" style="179" hidden="1" customWidth="1"/>
    <col min="19" max="19" width="15.83203125" style="179" hidden="1" customWidth="1"/>
    <col min="20" max="20" width="17.6640625" style="179" hidden="1" customWidth="1"/>
    <col min="21" max="23" width="14.33203125" style="179" hidden="1" customWidth="1"/>
    <col min="24" max="24" width="21.33203125" style="179" customWidth="1"/>
    <col min="25" max="26" width="14.33203125" style="179" hidden="1" customWidth="1"/>
    <col min="27" max="27" width="16.83203125" style="179" hidden="1" customWidth="1"/>
    <col min="28" max="36" width="14.33203125" style="179" hidden="1" customWidth="1"/>
    <col min="37" max="37" width="20.5" style="179" customWidth="1"/>
    <col min="38" max="49" width="14.33203125" style="179" hidden="1" customWidth="1"/>
    <col min="50" max="50" width="20" style="179" customWidth="1"/>
    <col min="51" max="62" width="14.33203125" style="179" hidden="1" customWidth="1"/>
    <col min="63" max="63" width="22" style="179" customWidth="1"/>
    <col min="64" max="66" width="14.33203125" style="179" hidden="1" customWidth="1"/>
    <col min="67" max="67" width="18.5" style="179" customWidth="1"/>
    <col min="68" max="16384" width="17.33203125" style="179"/>
  </cols>
  <sheetData>
    <row r="1" spans="2:67" ht="48" customHeight="1" thickBot="1" x14ac:dyDescent="0.25"/>
    <row r="2" spans="2:67" ht="19.5" customHeight="1" x14ac:dyDescent="0.2">
      <c r="B2" s="507"/>
      <c r="C2" s="510" t="s">
        <v>384</v>
      </c>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row>
    <row r="3" spans="2:67" ht="19.5" customHeight="1" x14ac:dyDescent="0.2">
      <c r="B3" s="508"/>
      <c r="C3" s="512"/>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row>
    <row r="4" spans="2:67" ht="19.5" customHeight="1" x14ac:dyDescent="0.2">
      <c r="B4" s="508"/>
      <c r="C4" s="512"/>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BB4" s="513"/>
      <c r="BC4" s="513"/>
      <c r="BD4" s="513"/>
      <c r="BE4" s="513"/>
      <c r="BF4" s="513"/>
      <c r="BG4" s="513"/>
      <c r="BH4" s="513"/>
      <c r="BI4" s="513"/>
      <c r="BJ4" s="513"/>
      <c r="BK4" s="513"/>
      <c r="BL4" s="513"/>
      <c r="BM4" s="513"/>
      <c r="BN4" s="513"/>
      <c r="BO4" s="513"/>
    </row>
    <row r="5" spans="2:67" ht="19.5" customHeight="1" x14ac:dyDescent="0.2">
      <c r="B5" s="508"/>
      <c r="C5" s="512"/>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513"/>
      <c r="BG5" s="513"/>
      <c r="BH5" s="513"/>
      <c r="BI5" s="513"/>
      <c r="BJ5" s="513"/>
      <c r="BK5" s="513"/>
      <c r="BL5" s="513"/>
      <c r="BM5" s="513"/>
      <c r="BN5" s="513"/>
      <c r="BO5" s="513"/>
    </row>
    <row r="6" spans="2:67" ht="19.5" customHeight="1" thickBot="1" x14ac:dyDescent="0.25">
      <c r="B6" s="509"/>
      <c r="C6" s="514"/>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row>
    <row r="8" spans="2:67" ht="48" customHeight="1" x14ac:dyDescent="0.2">
      <c r="B8" s="237"/>
      <c r="C8" s="236"/>
      <c r="D8" s="236"/>
      <c r="E8" s="236"/>
      <c r="F8" s="236"/>
      <c r="G8" s="236"/>
      <c r="H8" s="236"/>
      <c r="I8" s="236"/>
      <c r="J8" s="236"/>
      <c r="K8" s="236"/>
      <c r="L8" s="236"/>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row>
    <row r="9" spans="2:67" ht="48" customHeight="1" x14ac:dyDescent="0.2">
      <c r="B9" s="516" t="s">
        <v>300</v>
      </c>
      <c r="C9" s="516" t="s">
        <v>299</v>
      </c>
      <c r="D9" s="521" t="s">
        <v>298</v>
      </c>
      <c r="E9" s="521"/>
      <c r="F9" s="521"/>
      <c r="G9" s="516" t="s">
        <v>316</v>
      </c>
      <c r="H9" s="516"/>
      <c r="I9" s="516" t="s">
        <v>297</v>
      </c>
      <c r="J9" s="516"/>
      <c r="K9" s="516" t="s">
        <v>296</v>
      </c>
      <c r="L9" s="516" t="s">
        <v>387</v>
      </c>
      <c r="M9" s="519" t="s">
        <v>315</v>
      </c>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19"/>
      <c r="AY9" s="519"/>
      <c r="AZ9" s="519"/>
      <c r="BA9" s="519"/>
      <c r="BB9" s="519"/>
      <c r="BC9" s="519"/>
      <c r="BD9" s="519"/>
      <c r="BE9" s="519"/>
      <c r="BF9" s="519"/>
      <c r="BG9" s="519"/>
      <c r="BH9" s="519"/>
      <c r="BI9" s="519"/>
      <c r="BJ9" s="519"/>
      <c r="BK9" s="519"/>
      <c r="BL9" s="519"/>
      <c r="BM9" s="519"/>
      <c r="BN9" s="519"/>
      <c r="BO9" s="519"/>
    </row>
    <row r="10" spans="2:67" ht="48" customHeight="1" thickBot="1" x14ac:dyDescent="0.25">
      <c r="B10" s="516"/>
      <c r="C10" s="516"/>
      <c r="D10" s="516"/>
      <c r="E10" s="516"/>
      <c r="F10" s="516"/>
      <c r="G10" s="516"/>
      <c r="H10" s="516"/>
      <c r="I10" s="516"/>
      <c r="J10" s="516"/>
      <c r="K10" s="516"/>
      <c r="L10" s="516"/>
      <c r="M10" s="540" t="s">
        <v>17</v>
      </c>
      <c r="N10" s="541"/>
      <c r="O10" s="541"/>
      <c r="P10" s="541"/>
      <c r="Q10" s="541"/>
      <c r="R10" s="541"/>
      <c r="S10" s="541"/>
      <c r="T10" s="541"/>
      <c r="U10" s="541"/>
      <c r="V10" s="541"/>
      <c r="W10" s="541"/>
      <c r="X10" s="542"/>
      <c r="Y10" s="254"/>
      <c r="Z10" s="540" t="s">
        <v>18</v>
      </c>
      <c r="AA10" s="541"/>
      <c r="AB10" s="541"/>
      <c r="AC10" s="541"/>
      <c r="AD10" s="541"/>
      <c r="AE10" s="541"/>
      <c r="AF10" s="541"/>
      <c r="AG10" s="541"/>
      <c r="AH10" s="541"/>
      <c r="AI10" s="541"/>
      <c r="AJ10" s="541"/>
      <c r="AK10" s="542"/>
      <c r="AL10" s="254"/>
      <c r="AM10" s="547" t="s">
        <v>19</v>
      </c>
      <c r="AN10" s="547"/>
      <c r="AO10" s="547"/>
      <c r="AP10" s="547"/>
      <c r="AQ10" s="547"/>
      <c r="AR10" s="547"/>
      <c r="AS10" s="547"/>
      <c r="AT10" s="547"/>
      <c r="AU10" s="547"/>
      <c r="AV10" s="547"/>
      <c r="AW10" s="547"/>
      <c r="AX10" s="256" t="s">
        <v>20</v>
      </c>
      <c r="AY10" s="254"/>
      <c r="AZ10" s="540" t="s">
        <v>20</v>
      </c>
      <c r="BA10" s="541"/>
      <c r="BB10" s="541"/>
      <c r="BC10" s="541"/>
      <c r="BD10" s="541"/>
      <c r="BE10" s="541"/>
      <c r="BF10" s="541"/>
      <c r="BG10" s="541"/>
      <c r="BH10" s="541"/>
      <c r="BI10" s="541"/>
      <c r="BJ10" s="541"/>
      <c r="BK10" s="542"/>
      <c r="BL10" s="254"/>
      <c r="BM10" s="519" t="s">
        <v>294</v>
      </c>
      <c r="BN10" s="519"/>
      <c r="BO10" s="519"/>
    </row>
    <row r="11" spans="2:67" ht="48" customHeight="1" x14ac:dyDescent="0.2">
      <c r="B11" s="516"/>
      <c r="C11" s="516"/>
      <c r="D11" s="516"/>
      <c r="E11" s="516"/>
      <c r="F11" s="516"/>
      <c r="G11" s="516"/>
      <c r="H11" s="516"/>
      <c r="I11" s="516"/>
      <c r="J11" s="516"/>
      <c r="K11" s="516"/>
      <c r="L11" s="516"/>
      <c r="M11" s="540" t="s">
        <v>314</v>
      </c>
      <c r="N11" s="541"/>
      <c r="O11" s="542"/>
      <c r="P11" s="547" t="s">
        <v>313</v>
      </c>
      <c r="Q11" s="547"/>
      <c r="R11" s="255"/>
      <c r="S11" s="540" t="s">
        <v>312</v>
      </c>
      <c r="T11" s="541"/>
      <c r="U11" s="542"/>
      <c r="V11" s="537" t="s">
        <v>311</v>
      </c>
      <c r="W11" s="538"/>
      <c r="X11" s="539"/>
      <c r="Y11" s="253"/>
      <c r="Z11" s="540" t="s">
        <v>310</v>
      </c>
      <c r="AA11" s="541"/>
      <c r="AB11" s="542"/>
      <c r="AC11" s="540" t="s">
        <v>309</v>
      </c>
      <c r="AD11" s="541"/>
      <c r="AE11" s="542"/>
      <c r="AF11" s="540"/>
      <c r="AG11" s="541"/>
      <c r="AH11" s="542"/>
      <c r="AI11" s="537" t="s">
        <v>308</v>
      </c>
      <c r="AJ11" s="538"/>
      <c r="AK11" s="539"/>
      <c r="AL11" s="253"/>
      <c r="AM11" s="540"/>
      <c r="AN11" s="541"/>
      <c r="AO11" s="542"/>
      <c r="AP11" s="540"/>
      <c r="AQ11" s="541"/>
      <c r="AR11" s="542"/>
      <c r="AS11" s="540"/>
      <c r="AT11" s="541"/>
      <c r="AU11" s="542"/>
      <c r="AV11" s="537" t="s">
        <v>307</v>
      </c>
      <c r="AW11" s="538"/>
      <c r="AX11" s="539"/>
      <c r="AY11" s="253"/>
      <c r="AZ11" s="540"/>
      <c r="BA11" s="541"/>
      <c r="BB11" s="542"/>
      <c r="BC11" s="540"/>
      <c r="BD11" s="541"/>
      <c r="BE11" s="542"/>
      <c r="BF11" s="540"/>
      <c r="BG11" s="541"/>
      <c r="BH11" s="542"/>
      <c r="BI11" s="537" t="s">
        <v>306</v>
      </c>
      <c r="BJ11" s="538"/>
      <c r="BK11" s="539"/>
      <c r="BL11" s="253"/>
      <c r="BM11" s="548"/>
      <c r="BN11" s="548"/>
      <c r="BO11" s="548"/>
    </row>
    <row r="12" spans="2:67" ht="27.75" hidden="1" customHeight="1" x14ac:dyDescent="0.2">
      <c r="B12" s="517"/>
      <c r="C12" s="517"/>
      <c r="D12" s="517"/>
      <c r="E12" s="517"/>
      <c r="F12" s="517"/>
      <c r="G12" s="517"/>
      <c r="H12" s="517"/>
      <c r="I12" s="517"/>
      <c r="J12" s="517"/>
      <c r="K12" s="517"/>
      <c r="L12" s="517"/>
      <c r="M12" s="252" t="s">
        <v>305</v>
      </c>
      <c r="N12" s="228" t="s">
        <v>304</v>
      </c>
      <c r="O12" s="228" t="s">
        <v>210</v>
      </c>
      <c r="P12" s="252" t="s">
        <v>305</v>
      </c>
      <c r="Q12" s="228" t="s">
        <v>304</v>
      </c>
      <c r="R12" s="228" t="s">
        <v>210</v>
      </c>
      <c r="S12" s="252" t="s">
        <v>305</v>
      </c>
      <c r="T12" s="228" t="s">
        <v>304</v>
      </c>
      <c r="U12" s="228" t="s">
        <v>210</v>
      </c>
      <c r="V12" s="252" t="s">
        <v>305</v>
      </c>
      <c r="W12" s="228" t="s">
        <v>304</v>
      </c>
      <c r="X12" s="228"/>
      <c r="Y12" s="228"/>
      <c r="Z12" s="252"/>
      <c r="AA12" s="228"/>
      <c r="AB12" s="228"/>
      <c r="AC12" s="252"/>
      <c r="AD12" s="228"/>
      <c r="AE12" s="228"/>
      <c r="AF12" s="252"/>
      <c r="AG12" s="228"/>
      <c r="AH12" s="228"/>
      <c r="AI12" s="252"/>
      <c r="AJ12" s="228"/>
      <c r="AK12" s="228"/>
      <c r="AL12" s="228"/>
      <c r="AM12" s="252"/>
      <c r="AN12" s="228"/>
      <c r="AO12" s="228"/>
      <c r="AP12" s="252"/>
      <c r="AQ12" s="228"/>
      <c r="AR12" s="228"/>
      <c r="AS12" s="252"/>
      <c r="AT12" s="228"/>
      <c r="AU12" s="228"/>
      <c r="AV12" s="252"/>
      <c r="AW12" s="228"/>
      <c r="AX12" s="228"/>
      <c r="AY12" s="228"/>
      <c r="AZ12" s="252"/>
      <c r="BA12" s="228"/>
      <c r="BB12" s="228"/>
      <c r="BC12" s="252"/>
      <c r="BD12" s="228"/>
      <c r="BE12" s="228"/>
      <c r="BF12" s="252"/>
      <c r="BG12" s="228"/>
      <c r="BH12" s="228"/>
      <c r="BI12" s="252"/>
      <c r="BJ12" s="228"/>
      <c r="BK12" s="228"/>
      <c r="BL12" s="228"/>
      <c r="BM12" s="252"/>
      <c r="BN12" s="228"/>
      <c r="BO12" s="228"/>
    </row>
    <row r="13" spans="2:67" ht="108" customHeight="1" x14ac:dyDescent="0.2">
      <c r="B13" s="536" t="s">
        <v>303</v>
      </c>
      <c r="C13" s="543" t="s">
        <v>266</v>
      </c>
      <c r="D13" s="544" t="s">
        <v>395</v>
      </c>
      <c r="E13" s="242"/>
      <c r="F13" s="242"/>
      <c r="G13" s="251" t="s">
        <v>223</v>
      </c>
      <c r="H13" s="246"/>
      <c r="I13" s="249" t="s">
        <v>168</v>
      </c>
      <c r="J13" s="250"/>
      <c r="K13" s="360" t="s">
        <v>302</v>
      </c>
      <c r="L13" s="358">
        <f>'POA 2023'!H31</f>
        <v>0</v>
      </c>
      <c r="M13" s="358">
        <f>'POA 2023'!I31</f>
        <v>0</v>
      </c>
      <c r="N13" s="358">
        <f>'POA 2023'!J31</f>
        <v>0</v>
      </c>
      <c r="O13" s="358">
        <f>'POA 2023'!K31</f>
        <v>0</v>
      </c>
      <c r="P13" s="358">
        <f>'POA 2023'!L31</f>
        <v>0</v>
      </c>
      <c r="Q13" s="358" t="e">
        <f>'POA 2023'!M31</f>
        <v>#DIV/0!</v>
      </c>
      <c r="R13" s="358">
        <f>'POA 2023'!N31</f>
        <v>0</v>
      </c>
      <c r="S13" s="358">
        <f>'POA 2023'!O31</f>
        <v>0</v>
      </c>
      <c r="T13" s="358">
        <f>'POA 2023'!P31</f>
        <v>0</v>
      </c>
      <c r="U13" s="358">
        <f>'POA 2023'!Q31</f>
        <v>0</v>
      </c>
      <c r="V13" s="358">
        <f>'POA 2023'!R31</f>
        <v>0</v>
      </c>
      <c r="W13" s="358">
        <f>'POA 2023'!S31</f>
        <v>0</v>
      </c>
      <c r="X13" s="358">
        <f>'POA 2023'!T31</f>
        <v>0</v>
      </c>
      <c r="Y13" s="358">
        <f>'POA 2023'!U31</f>
        <v>0</v>
      </c>
      <c r="Z13" s="358">
        <f>'POA 2023'!V31</f>
        <v>0</v>
      </c>
      <c r="AA13" s="358">
        <f>'POA 2023'!W31</f>
        <v>0</v>
      </c>
      <c r="AB13" s="358">
        <f>'POA 2023'!X31</f>
        <v>0</v>
      </c>
      <c r="AC13" s="358">
        <f>'POA 2023'!Y31</f>
        <v>0</v>
      </c>
      <c r="AD13" s="358">
        <f>'POA 2023'!Z31</f>
        <v>0</v>
      </c>
      <c r="AE13" s="358">
        <f>'POA 2023'!AA31</f>
        <v>0</v>
      </c>
      <c r="AF13" s="358">
        <f>'POA 2023'!AB31</f>
        <v>0</v>
      </c>
      <c r="AG13" s="358">
        <f>'POA 2023'!AC31</f>
        <v>0</v>
      </c>
      <c r="AH13" s="358">
        <f>'POA 2023'!AD31</f>
        <v>0</v>
      </c>
      <c r="AI13" s="358">
        <f>'POA 2023'!AE31</f>
        <v>0</v>
      </c>
      <c r="AJ13" s="358">
        <f>'POA 2023'!AF31</f>
        <v>0</v>
      </c>
      <c r="AK13" s="358">
        <f>'POA 2023'!AG31</f>
        <v>0</v>
      </c>
      <c r="AL13" s="358">
        <f>'POA 2023'!AH31</f>
        <v>0</v>
      </c>
      <c r="AM13" s="358">
        <f>'POA 2023'!AI31</f>
        <v>0</v>
      </c>
      <c r="AN13" s="358">
        <f>'POA 2023'!AJ31</f>
        <v>0</v>
      </c>
      <c r="AO13" s="358">
        <f>'POA 2023'!AK31</f>
        <v>0</v>
      </c>
      <c r="AP13" s="358">
        <f>'POA 2023'!AL31</f>
        <v>0</v>
      </c>
      <c r="AQ13" s="358">
        <f>'POA 2023'!AM31</f>
        <v>0</v>
      </c>
      <c r="AR13" s="358">
        <f>'POA 2023'!AN31</f>
        <v>0</v>
      </c>
      <c r="AS13" s="358">
        <f>'POA 2023'!AO31</f>
        <v>0</v>
      </c>
      <c r="AT13" s="358">
        <f>'POA 2023'!AP31</f>
        <v>0</v>
      </c>
      <c r="AU13" s="358">
        <f>'POA 2023'!AQ31</f>
        <v>0</v>
      </c>
      <c r="AV13" s="358">
        <f>'POA 2023'!AR31</f>
        <v>0</v>
      </c>
      <c r="AW13" s="358">
        <f>'POA 2023'!AS31</f>
        <v>0</v>
      </c>
      <c r="AX13" s="358">
        <f>'POA 2023'!AT31</f>
        <v>0</v>
      </c>
      <c r="AY13" s="358">
        <f>'POA 2023'!AU31</f>
        <v>0</v>
      </c>
      <c r="AZ13" s="358">
        <f>'POA 2023'!AV31</f>
        <v>0</v>
      </c>
      <c r="BA13" s="358">
        <f>'POA 2023'!AW31</f>
        <v>0</v>
      </c>
      <c r="BB13" s="358">
        <f>'POA 2023'!AX31</f>
        <v>0</v>
      </c>
      <c r="BC13" s="358">
        <f>'POA 2023'!AY31</f>
        <v>0</v>
      </c>
      <c r="BD13" s="358">
        <f>'POA 2023'!AZ31</f>
        <v>0</v>
      </c>
      <c r="BE13" s="358">
        <f>'POA 2023'!BA31</f>
        <v>0</v>
      </c>
      <c r="BF13" s="358">
        <f>'POA 2023'!BB31</f>
        <v>0</v>
      </c>
      <c r="BG13" s="358">
        <f>'POA 2023'!BC31</f>
        <v>0</v>
      </c>
      <c r="BH13" s="358">
        <f>'POA 2023'!BD31</f>
        <v>0</v>
      </c>
      <c r="BI13" s="358">
        <f>'POA 2023'!BE31</f>
        <v>0</v>
      </c>
      <c r="BJ13" s="358">
        <f>'POA 2023'!BF31</f>
        <v>0</v>
      </c>
      <c r="BK13" s="358">
        <f>'POA 2023'!BG31</f>
        <v>0</v>
      </c>
      <c r="BL13" s="358">
        <f>'POA 2023'!BH31</f>
        <v>0</v>
      </c>
      <c r="BM13" s="358">
        <f>'POA 2023'!BI31</f>
        <v>0</v>
      </c>
      <c r="BN13" s="358">
        <f>'POA 2023'!BJ31</f>
        <v>0</v>
      </c>
      <c r="BO13" s="358">
        <f>'POA 2023'!BK31</f>
        <v>0</v>
      </c>
    </row>
    <row r="14" spans="2:67" ht="108" customHeight="1" x14ac:dyDescent="0.2">
      <c r="B14" s="536"/>
      <c r="C14" s="543"/>
      <c r="D14" s="545"/>
      <c r="E14" s="242"/>
      <c r="F14" s="242"/>
      <c r="G14" s="251" t="s">
        <v>134</v>
      </c>
      <c r="H14" s="246"/>
      <c r="I14" s="249" t="s">
        <v>173</v>
      </c>
      <c r="J14" s="250"/>
      <c r="K14" s="360" t="s">
        <v>388</v>
      </c>
      <c r="L14" s="359">
        <f>'POA 2023'!H32</f>
        <v>0</v>
      </c>
      <c r="M14" s="359" t="e">
        <f>'POA 2023'!I32</f>
        <v>#DIV/0!</v>
      </c>
      <c r="N14" s="359" t="e">
        <f>'POA 2023'!J32</f>
        <v>#DIV/0!</v>
      </c>
      <c r="O14" s="359" t="e">
        <f>'POA 2023'!K32</f>
        <v>#DIV/0!</v>
      </c>
      <c r="P14" s="359" t="e">
        <f>'POA 2023'!L32</f>
        <v>#DIV/0!</v>
      </c>
      <c r="Q14" s="359" t="e">
        <f>'POA 2023'!M32</f>
        <v>#DIV/0!</v>
      </c>
      <c r="R14" s="359" t="e">
        <f>'POA 2023'!N32</f>
        <v>#REF!</v>
      </c>
      <c r="S14" s="359" t="e">
        <f>'POA 2023'!O32</f>
        <v>#REF!</v>
      </c>
      <c r="T14" s="359" t="e">
        <f>'POA 2023'!P32</f>
        <v>#REF!</v>
      </c>
      <c r="U14" s="359" t="e">
        <f>'POA 2023'!Q32</f>
        <v>#REF!</v>
      </c>
      <c r="V14" s="359" t="e">
        <f>'POA 2023'!R32</f>
        <v>#REF!</v>
      </c>
      <c r="W14" s="359">
        <f>'POA 2023'!S32</f>
        <v>0</v>
      </c>
      <c r="X14" s="359">
        <f>'POA 2023'!T32</f>
        <v>0</v>
      </c>
      <c r="Y14" s="359">
        <f>'POA 2023'!U32</f>
        <v>0</v>
      </c>
      <c r="Z14" s="359">
        <f>'POA 2023'!V32</f>
        <v>0</v>
      </c>
      <c r="AA14" s="359">
        <f>'POA 2023'!W32</f>
        <v>0</v>
      </c>
      <c r="AB14" s="359">
        <f>'POA 2023'!X32</f>
        <v>0</v>
      </c>
      <c r="AC14" s="359">
        <f>'POA 2023'!Y32</f>
        <v>0</v>
      </c>
      <c r="AD14" s="359">
        <f>'POA 2023'!Z32</f>
        <v>0</v>
      </c>
      <c r="AE14" s="359">
        <f>'POA 2023'!AA32</f>
        <v>0</v>
      </c>
      <c r="AF14" s="359">
        <f>'POA 2023'!AB32</f>
        <v>0</v>
      </c>
      <c r="AG14" s="359">
        <f>'POA 2023'!AC32</f>
        <v>0</v>
      </c>
      <c r="AH14" s="359">
        <f>'POA 2023'!AD32</f>
        <v>0</v>
      </c>
      <c r="AI14" s="359">
        <f>'POA 2023'!AE32</f>
        <v>0</v>
      </c>
      <c r="AJ14" s="359">
        <f>'POA 2023'!AF32</f>
        <v>0</v>
      </c>
      <c r="AK14" s="359">
        <f>'POA 2023'!AG32</f>
        <v>0</v>
      </c>
      <c r="AL14" s="359">
        <f>'POA 2023'!AH32</f>
        <v>0</v>
      </c>
      <c r="AM14" s="359">
        <f>'POA 2023'!AI32</f>
        <v>0</v>
      </c>
      <c r="AN14" s="359">
        <f>'POA 2023'!AJ32</f>
        <v>0</v>
      </c>
      <c r="AO14" s="359">
        <f>'POA 2023'!AK32</f>
        <v>0</v>
      </c>
      <c r="AP14" s="359">
        <f>'POA 2023'!AL32</f>
        <v>0</v>
      </c>
      <c r="AQ14" s="359">
        <f>'POA 2023'!AM32</f>
        <v>0</v>
      </c>
      <c r="AR14" s="359">
        <f>'POA 2023'!AN32</f>
        <v>0</v>
      </c>
      <c r="AS14" s="359">
        <f>'POA 2023'!AO32</f>
        <v>0</v>
      </c>
      <c r="AT14" s="359">
        <f>'POA 2023'!AP32</f>
        <v>0</v>
      </c>
      <c r="AU14" s="359">
        <f>'POA 2023'!AQ32</f>
        <v>0</v>
      </c>
      <c r="AV14" s="359">
        <f>'POA 2023'!AR32</f>
        <v>0</v>
      </c>
      <c r="AW14" s="359">
        <f>'POA 2023'!AS32</f>
        <v>0</v>
      </c>
      <c r="AX14" s="359">
        <f>'POA 2023'!AT32</f>
        <v>0</v>
      </c>
      <c r="AY14" s="359">
        <f>'POA 2023'!AU32</f>
        <v>0</v>
      </c>
      <c r="AZ14" s="359">
        <f>'POA 2023'!AV32</f>
        <v>0</v>
      </c>
      <c r="BA14" s="359">
        <f>'POA 2023'!AW32</f>
        <v>0</v>
      </c>
      <c r="BB14" s="359">
        <f>'POA 2023'!AX32</f>
        <v>0</v>
      </c>
      <c r="BC14" s="359">
        <f>'POA 2023'!AY32</f>
        <v>0</v>
      </c>
      <c r="BD14" s="359">
        <f>'POA 2023'!AZ32</f>
        <v>0</v>
      </c>
      <c r="BE14" s="359">
        <f>'POA 2023'!BA32</f>
        <v>0</v>
      </c>
      <c r="BF14" s="359">
        <f>'POA 2023'!BB32</f>
        <v>0</v>
      </c>
      <c r="BG14" s="359">
        <f>'POA 2023'!BC32</f>
        <v>0</v>
      </c>
      <c r="BH14" s="359">
        <f>'POA 2023'!BD32</f>
        <v>0</v>
      </c>
      <c r="BI14" s="359">
        <f>'POA 2023'!BE32</f>
        <v>0</v>
      </c>
      <c r="BJ14" s="359">
        <f>'POA 2023'!BF32</f>
        <v>0</v>
      </c>
      <c r="BK14" s="359">
        <f>'POA 2023'!BG32</f>
        <v>0</v>
      </c>
      <c r="BL14" s="359">
        <f>'POA 2023'!BH32</f>
        <v>0</v>
      </c>
      <c r="BM14" s="359">
        <f>'POA 2023'!BI32</f>
        <v>0</v>
      </c>
      <c r="BN14" s="359">
        <f>'POA 2023'!BJ32</f>
        <v>0</v>
      </c>
      <c r="BO14" s="359">
        <f>'POA 2023'!BK32</f>
        <v>0</v>
      </c>
    </row>
    <row r="15" spans="2:67" ht="73.5" customHeight="1" x14ac:dyDescent="0.2">
      <c r="B15" s="536"/>
      <c r="C15" s="543"/>
      <c r="D15" s="545"/>
      <c r="E15" s="242"/>
      <c r="F15" s="242"/>
      <c r="G15" s="242" t="s">
        <v>135</v>
      </c>
      <c r="H15" s="246"/>
      <c r="I15" s="240" t="s">
        <v>172</v>
      </c>
      <c r="J15" s="248"/>
      <c r="K15" s="360" t="s">
        <v>301</v>
      </c>
      <c r="L15" s="358">
        <f>'POA 2023'!H33</f>
        <v>0</v>
      </c>
      <c r="M15" s="358" t="e">
        <f>'POA 2023'!I33</f>
        <v>#DIV/0!</v>
      </c>
      <c r="N15" s="358" t="e">
        <f>'POA 2023'!J33</f>
        <v>#DIV/0!</v>
      </c>
      <c r="O15" s="358" t="e">
        <f>'POA 2023'!K33</f>
        <v>#DIV/0!</v>
      </c>
      <c r="P15" s="358" t="e">
        <f>'POA 2023'!L33</f>
        <v>#DIV/0!</v>
      </c>
      <c r="Q15" s="358" t="e">
        <f>'POA 2023'!M33</f>
        <v>#DIV/0!</v>
      </c>
      <c r="R15" s="358" t="e">
        <f>'POA 2023'!N33</f>
        <v>#REF!</v>
      </c>
      <c r="S15" s="358" t="e">
        <f>'POA 2023'!O33</f>
        <v>#REF!</v>
      </c>
      <c r="T15" s="358" t="e">
        <f>'POA 2023'!P33</f>
        <v>#REF!</v>
      </c>
      <c r="U15" s="358" t="e">
        <f>'POA 2023'!Q33</f>
        <v>#REF!</v>
      </c>
      <c r="V15" s="358" t="e">
        <f>'POA 2023'!R33</f>
        <v>#REF!</v>
      </c>
      <c r="W15" s="358">
        <f>'POA 2023'!S33</f>
        <v>0</v>
      </c>
      <c r="X15" s="358">
        <f>'POA 2023'!T33</f>
        <v>0</v>
      </c>
      <c r="Y15" s="358">
        <f>'POA 2023'!U33</f>
        <v>0</v>
      </c>
      <c r="Z15" s="358">
        <f>'POA 2023'!V33</f>
        <v>0</v>
      </c>
      <c r="AA15" s="358">
        <f>'POA 2023'!W33</f>
        <v>0</v>
      </c>
      <c r="AB15" s="358">
        <f>'POA 2023'!X33</f>
        <v>0</v>
      </c>
      <c r="AC15" s="358">
        <f>'POA 2023'!Y33</f>
        <v>0</v>
      </c>
      <c r="AD15" s="358">
        <f>'POA 2023'!Z33</f>
        <v>0</v>
      </c>
      <c r="AE15" s="358">
        <f>'POA 2023'!AA33</f>
        <v>0</v>
      </c>
      <c r="AF15" s="358">
        <f>'POA 2023'!AB33</f>
        <v>0</v>
      </c>
      <c r="AG15" s="358">
        <f>'POA 2023'!AC33</f>
        <v>0</v>
      </c>
      <c r="AH15" s="358">
        <f>'POA 2023'!AD33</f>
        <v>0</v>
      </c>
      <c r="AI15" s="358">
        <f>'POA 2023'!AE33</f>
        <v>0</v>
      </c>
      <c r="AJ15" s="358">
        <f>'POA 2023'!AF33</f>
        <v>0</v>
      </c>
      <c r="AK15" s="358">
        <f>'POA 2023'!AG33</f>
        <v>0</v>
      </c>
      <c r="AL15" s="358">
        <f>'POA 2023'!AH33</f>
        <v>0</v>
      </c>
      <c r="AM15" s="358">
        <f>'POA 2023'!AI33</f>
        <v>0</v>
      </c>
      <c r="AN15" s="358">
        <f>'POA 2023'!AJ33</f>
        <v>0</v>
      </c>
      <c r="AO15" s="358">
        <f>'POA 2023'!AK33</f>
        <v>0</v>
      </c>
      <c r="AP15" s="358">
        <f>'POA 2023'!AL33</f>
        <v>0</v>
      </c>
      <c r="AQ15" s="358">
        <f>'POA 2023'!AM33</f>
        <v>0</v>
      </c>
      <c r="AR15" s="358">
        <f>'POA 2023'!AN33</f>
        <v>0</v>
      </c>
      <c r="AS15" s="358">
        <f>'POA 2023'!AO33</f>
        <v>0</v>
      </c>
      <c r="AT15" s="358">
        <f>'POA 2023'!AP33</f>
        <v>0</v>
      </c>
      <c r="AU15" s="358">
        <f>'POA 2023'!AQ33</f>
        <v>0</v>
      </c>
      <c r="AV15" s="358">
        <f>'POA 2023'!AR33</f>
        <v>0</v>
      </c>
      <c r="AW15" s="358">
        <f>'POA 2023'!AS33</f>
        <v>0</v>
      </c>
      <c r="AX15" s="358">
        <f>'POA 2023'!AT33</f>
        <v>0</v>
      </c>
      <c r="AY15" s="358">
        <f>'POA 2023'!AU33</f>
        <v>0</v>
      </c>
      <c r="AZ15" s="358">
        <f>'POA 2023'!AV33</f>
        <v>0</v>
      </c>
      <c r="BA15" s="358">
        <f>'POA 2023'!AW33</f>
        <v>0</v>
      </c>
      <c r="BB15" s="358">
        <f>'POA 2023'!AX33</f>
        <v>0</v>
      </c>
      <c r="BC15" s="358">
        <f>'POA 2023'!AY33</f>
        <v>0</v>
      </c>
      <c r="BD15" s="358">
        <f>'POA 2023'!AZ33</f>
        <v>0</v>
      </c>
      <c r="BE15" s="358">
        <f>'POA 2023'!BA33</f>
        <v>0</v>
      </c>
      <c r="BF15" s="358">
        <f>'POA 2023'!BB33</f>
        <v>0</v>
      </c>
      <c r="BG15" s="358">
        <f>'POA 2023'!BC33</f>
        <v>0</v>
      </c>
      <c r="BH15" s="358">
        <f>'POA 2023'!BD33</f>
        <v>0</v>
      </c>
      <c r="BI15" s="358">
        <f>'POA 2023'!BE33</f>
        <v>0</v>
      </c>
      <c r="BJ15" s="358">
        <f>'POA 2023'!BF33</f>
        <v>0</v>
      </c>
      <c r="BK15" s="358">
        <f>'POA 2023'!BG33</f>
        <v>0</v>
      </c>
      <c r="BL15" s="358">
        <f>'POA 2023'!BH33</f>
        <v>0</v>
      </c>
      <c r="BM15" s="358">
        <f>'POA 2023'!BI33</f>
        <v>0</v>
      </c>
      <c r="BN15" s="358">
        <f>'POA 2023'!BJ33</f>
        <v>0</v>
      </c>
      <c r="BO15" s="358">
        <f>'POA 2023'!BK33</f>
        <v>0</v>
      </c>
    </row>
    <row r="16" spans="2:67" ht="84.75" customHeight="1" x14ac:dyDescent="0.2">
      <c r="B16" s="536"/>
      <c r="C16" s="543"/>
      <c r="D16" s="545"/>
      <c r="E16" s="242"/>
      <c r="F16" s="242"/>
      <c r="G16" s="242" t="s">
        <v>136</v>
      </c>
      <c r="H16" s="246"/>
      <c r="I16" s="240" t="s">
        <v>172</v>
      </c>
      <c r="J16" s="248"/>
      <c r="K16" s="360" t="s">
        <v>301</v>
      </c>
      <c r="L16" s="358">
        <f>'POA 2023'!H34</f>
        <v>0</v>
      </c>
      <c r="M16" s="358" t="e">
        <f>'POA 2023'!I34</f>
        <v>#DIV/0!</v>
      </c>
      <c r="N16" s="358" t="e">
        <f>'POA 2023'!J34</f>
        <v>#DIV/0!</v>
      </c>
      <c r="O16" s="358" t="e">
        <f>'POA 2023'!K34</f>
        <v>#DIV/0!</v>
      </c>
      <c r="P16" s="358" t="e">
        <f>'POA 2023'!L34</f>
        <v>#DIV/0!</v>
      </c>
      <c r="Q16" s="358" t="e">
        <f>'POA 2023'!M34</f>
        <v>#DIV/0!</v>
      </c>
      <c r="R16" s="358" t="e">
        <f>'POA 2023'!N34</f>
        <v>#REF!</v>
      </c>
      <c r="S16" s="358" t="e">
        <f>'POA 2023'!O34</f>
        <v>#REF!</v>
      </c>
      <c r="T16" s="358" t="e">
        <f>'POA 2023'!P34</f>
        <v>#REF!</v>
      </c>
      <c r="U16" s="358" t="e">
        <f>'POA 2023'!Q34</f>
        <v>#REF!</v>
      </c>
      <c r="V16" s="358" t="e">
        <f>'POA 2023'!R34</f>
        <v>#REF!</v>
      </c>
      <c r="W16" s="358">
        <f>'POA 2023'!S34</f>
        <v>0</v>
      </c>
      <c r="X16" s="358">
        <f>'POA 2023'!T34</f>
        <v>0</v>
      </c>
      <c r="Y16" s="358">
        <f>'POA 2023'!U34</f>
        <v>0</v>
      </c>
      <c r="Z16" s="358">
        <f>'POA 2023'!V34</f>
        <v>0</v>
      </c>
      <c r="AA16" s="358">
        <f>'POA 2023'!W34</f>
        <v>0</v>
      </c>
      <c r="AB16" s="358">
        <f>'POA 2023'!X34</f>
        <v>0</v>
      </c>
      <c r="AC16" s="358">
        <f>'POA 2023'!Y34</f>
        <v>0</v>
      </c>
      <c r="AD16" s="358">
        <f>'POA 2023'!Z34</f>
        <v>0</v>
      </c>
      <c r="AE16" s="358">
        <f>'POA 2023'!AA34</f>
        <v>0</v>
      </c>
      <c r="AF16" s="358">
        <f>'POA 2023'!AB34</f>
        <v>0</v>
      </c>
      <c r="AG16" s="358">
        <f>'POA 2023'!AC34</f>
        <v>0</v>
      </c>
      <c r="AH16" s="358">
        <f>'POA 2023'!AD34</f>
        <v>0</v>
      </c>
      <c r="AI16" s="358">
        <f>'POA 2023'!AE34</f>
        <v>0</v>
      </c>
      <c r="AJ16" s="358">
        <f>'POA 2023'!AF34</f>
        <v>0</v>
      </c>
      <c r="AK16" s="358">
        <f>'POA 2023'!AG34</f>
        <v>0</v>
      </c>
      <c r="AL16" s="358">
        <f>'POA 2023'!AH34</f>
        <v>0</v>
      </c>
      <c r="AM16" s="358">
        <f>'POA 2023'!AI34</f>
        <v>0</v>
      </c>
      <c r="AN16" s="358">
        <f>'POA 2023'!AJ34</f>
        <v>0</v>
      </c>
      <c r="AO16" s="358">
        <f>'POA 2023'!AK34</f>
        <v>0</v>
      </c>
      <c r="AP16" s="358">
        <f>'POA 2023'!AL34</f>
        <v>0</v>
      </c>
      <c r="AQ16" s="358">
        <f>'POA 2023'!AM34</f>
        <v>0</v>
      </c>
      <c r="AR16" s="358">
        <f>'POA 2023'!AN34</f>
        <v>0</v>
      </c>
      <c r="AS16" s="358">
        <f>'POA 2023'!AO34</f>
        <v>0</v>
      </c>
      <c r="AT16" s="358">
        <f>'POA 2023'!AP34</f>
        <v>0</v>
      </c>
      <c r="AU16" s="358">
        <f>'POA 2023'!AQ34</f>
        <v>0</v>
      </c>
      <c r="AV16" s="358">
        <f>'POA 2023'!AR34</f>
        <v>0</v>
      </c>
      <c r="AW16" s="358">
        <f>'POA 2023'!AS34</f>
        <v>0</v>
      </c>
      <c r="AX16" s="358">
        <f>'POA 2023'!AT34</f>
        <v>0</v>
      </c>
      <c r="AY16" s="358">
        <f>'POA 2023'!AU34</f>
        <v>0</v>
      </c>
      <c r="AZ16" s="358">
        <f>'POA 2023'!AV34</f>
        <v>0</v>
      </c>
      <c r="BA16" s="358">
        <f>'POA 2023'!AW34</f>
        <v>0</v>
      </c>
      <c r="BB16" s="358">
        <f>'POA 2023'!AX34</f>
        <v>0</v>
      </c>
      <c r="BC16" s="358">
        <f>'POA 2023'!AY34</f>
        <v>0</v>
      </c>
      <c r="BD16" s="358">
        <f>'POA 2023'!AZ34</f>
        <v>0</v>
      </c>
      <c r="BE16" s="358">
        <f>'POA 2023'!BA34</f>
        <v>0</v>
      </c>
      <c r="BF16" s="358">
        <f>'POA 2023'!BB34</f>
        <v>0</v>
      </c>
      <c r="BG16" s="358">
        <f>'POA 2023'!BC34</f>
        <v>0</v>
      </c>
      <c r="BH16" s="358">
        <f>'POA 2023'!BD34</f>
        <v>0</v>
      </c>
      <c r="BI16" s="358">
        <f>'POA 2023'!BE34</f>
        <v>0</v>
      </c>
      <c r="BJ16" s="358">
        <f>'POA 2023'!BF34</f>
        <v>0</v>
      </c>
      <c r="BK16" s="358">
        <f>'POA 2023'!BG34</f>
        <v>0</v>
      </c>
      <c r="BL16" s="358">
        <f>'POA 2023'!BH34</f>
        <v>0</v>
      </c>
      <c r="BM16" s="358">
        <f>'POA 2023'!BI34</f>
        <v>0</v>
      </c>
      <c r="BN16" s="358">
        <f>'POA 2023'!BJ34</f>
        <v>0</v>
      </c>
      <c r="BO16" s="358">
        <f>'POA 2023'!BK34</f>
        <v>0</v>
      </c>
    </row>
    <row r="17" spans="2:67" ht="243" hidden="1" customHeight="1" x14ac:dyDescent="0.2">
      <c r="B17" s="536"/>
      <c r="C17" s="543"/>
      <c r="D17" s="545"/>
      <c r="E17" s="242"/>
      <c r="F17" s="242"/>
      <c r="G17" s="242"/>
      <c r="H17" s="241"/>
      <c r="I17" s="240"/>
      <c r="J17" s="239"/>
      <c r="K17" s="361"/>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row>
    <row r="18" spans="2:67" ht="132.75" hidden="1" customHeight="1" x14ac:dyDescent="0.2">
      <c r="B18" s="536"/>
      <c r="C18" s="543"/>
      <c r="D18" s="545"/>
      <c r="E18" s="242"/>
      <c r="F18" s="242"/>
      <c r="G18" s="242"/>
      <c r="H18" s="241"/>
      <c r="I18" s="240"/>
      <c r="J18" s="239"/>
      <c r="K18" s="360"/>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row>
    <row r="19" spans="2:67" ht="136.5" hidden="1" customHeight="1" x14ac:dyDescent="0.2">
      <c r="B19" s="536"/>
      <c r="C19" s="543"/>
      <c r="D19" s="545"/>
      <c r="E19" s="242"/>
      <c r="F19" s="242"/>
      <c r="G19" s="242"/>
      <c r="H19" s="241"/>
      <c r="I19" s="240"/>
      <c r="J19" s="239"/>
      <c r="K19" s="360"/>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row>
    <row r="20" spans="2:67" ht="126" hidden="1" customHeight="1" x14ac:dyDescent="0.2">
      <c r="B20" s="536"/>
      <c r="C20" s="543"/>
      <c r="D20" s="546"/>
      <c r="E20" s="242"/>
      <c r="F20" s="242"/>
      <c r="G20" s="242"/>
      <c r="H20" s="241"/>
      <c r="I20" s="240"/>
      <c r="J20" s="239"/>
      <c r="K20" s="360"/>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row>
    <row r="21" spans="2:67" ht="48" hidden="1" customHeight="1" thickBot="1" x14ac:dyDescent="0.25">
      <c r="B21" s="536"/>
      <c r="C21" s="245"/>
      <c r="D21" s="244"/>
      <c r="E21" s="243"/>
      <c r="F21" s="243"/>
      <c r="G21" s="242"/>
      <c r="H21" s="241"/>
      <c r="I21" s="240"/>
      <c r="J21" s="239"/>
      <c r="K21" s="362"/>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row>
    <row r="22" spans="2:67" ht="106" customHeight="1" x14ac:dyDescent="0.2">
      <c r="B22" s="536"/>
      <c r="C22" s="388" t="s">
        <v>263</v>
      </c>
      <c r="D22" s="388" t="s">
        <v>396</v>
      </c>
      <c r="G22" s="242" t="s">
        <v>268</v>
      </c>
      <c r="H22" s="242"/>
      <c r="I22" s="242" t="s">
        <v>269</v>
      </c>
      <c r="J22" s="242"/>
      <c r="K22" s="245" t="s">
        <v>397</v>
      </c>
      <c r="L22" s="357">
        <f>'POA 2023'!H30</f>
        <v>0</v>
      </c>
      <c r="M22" s="357" t="str">
        <f>'POA 2023'!I30</f>
        <v>Ver tabla por servicio</v>
      </c>
      <c r="N22" s="357">
        <f>'POA 2023'!J30</f>
        <v>0</v>
      </c>
      <c r="O22" s="357">
        <f>'POA 2023'!K30</f>
        <v>0</v>
      </c>
      <c r="P22" s="357">
        <f>'POA 2023'!L30</f>
        <v>0</v>
      </c>
      <c r="Q22" s="357">
        <f>'POA 2023'!M30</f>
        <v>0</v>
      </c>
      <c r="R22" s="357" t="e">
        <f>'POA 2023'!N30</f>
        <v>#REF!</v>
      </c>
      <c r="S22" s="357" t="e">
        <f>'POA 2023'!O30</f>
        <v>#REF!</v>
      </c>
      <c r="T22" s="357" t="e">
        <f>'POA 2023'!P30</f>
        <v>#REF!</v>
      </c>
      <c r="U22" s="357" t="e">
        <f>'POA 2023'!Q30</f>
        <v>#REF!</v>
      </c>
      <c r="V22" s="357" t="e">
        <f>'POA 2023'!R30</f>
        <v>#REF!</v>
      </c>
      <c r="W22" s="357">
        <f>'POA 2023'!S30</f>
        <v>0</v>
      </c>
      <c r="X22" s="357">
        <f>'POA 2023'!T30</f>
        <v>0</v>
      </c>
      <c r="Y22" s="357">
        <f>'POA 2023'!U30</f>
        <v>0</v>
      </c>
      <c r="Z22" s="357">
        <f>'POA 2023'!V30</f>
        <v>0</v>
      </c>
      <c r="AA22" s="357">
        <f>'POA 2023'!W30</f>
        <v>0</v>
      </c>
      <c r="AB22" s="357">
        <f>'POA 2023'!X30</f>
        <v>0</v>
      </c>
      <c r="AC22" s="357">
        <f>'POA 2023'!Y30</f>
        <v>0</v>
      </c>
      <c r="AD22" s="357">
        <f>'POA 2023'!Z30</f>
        <v>0</v>
      </c>
      <c r="AE22" s="357">
        <f>'POA 2023'!AA30</f>
        <v>0</v>
      </c>
      <c r="AF22" s="357">
        <f>'POA 2023'!AB30</f>
        <v>0</v>
      </c>
      <c r="AG22" s="357">
        <f>'POA 2023'!AC30</f>
        <v>0</v>
      </c>
      <c r="AH22" s="357">
        <f>'POA 2023'!AD30</f>
        <v>0</v>
      </c>
      <c r="AI22" s="357">
        <f>'POA 2023'!AE30</f>
        <v>0</v>
      </c>
      <c r="AJ22" s="357">
        <f>'POA 2023'!AF30</f>
        <v>0</v>
      </c>
      <c r="AK22" s="357">
        <f>'POA 2023'!AG30</f>
        <v>0</v>
      </c>
      <c r="AL22" s="357">
        <f>'POA 2023'!AH30</f>
        <v>0</v>
      </c>
      <c r="AM22" s="357">
        <f>'POA 2023'!AI30</f>
        <v>0</v>
      </c>
      <c r="AN22" s="357">
        <f>'POA 2023'!AJ30</f>
        <v>0</v>
      </c>
      <c r="AO22" s="357">
        <f>'POA 2023'!AK30</f>
        <v>0</v>
      </c>
      <c r="AP22" s="357">
        <f>'POA 2023'!AL30</f>
        <v>0</v>
      </c>
      <c r="AQ22" s="357">
        <f>'POA 2023'!AM30</f>
        <v>0</v>
      </c>
      <c r="AR22" s="357">
        <f>'POA 2023'!AN30</f>
        <v>0</v>
      </c>
      <c r="AS22" s="357">
        <f>'POA 2023'!AO30</f>
        <v>0</v>
      </c>
      <c r="AT22" s="357">
        <f>'POA 2023'!AP30</f>
        <v>0</v>
      </c>
      <c r="AU22" s="357">
        <f>'POA 2023'!AQ30</f>
        <v>0</v>
      </c>
      <c r="AV22" s="357">
        <f>'POA 2023'!AR30</f>
        <v>0</v>
      </c>
      <c r="AW22" s="357">
        <f>'POA 2023'!AS30</f>
        <v>0</v>
      </c>
      <c r="AX22" s="357">
        <f>'POA 2023'!AT30</f>
        <v>0</v>
      </c>
      <c r="AY22" s="357">
        <f>'POA 2023'!AU30</f>
        <v>0</v>
      </c>
      <c r="AZ22" s="357">
        <f>'POA 2023'!AV30</f>
        <v>0</v>
      </c>
      <c r="BA22" s="357">
        <f>'POA 2023'!AW30</f>
        <v>0</v>
      </c>
      <c r="BB22" s="357">
        <f>'POA 2023'!AX30</f>
        <v>0</v>
      </c>
      <c r="BC22" s="357">
        <f>'POA 2023'!AY30</f>
        <v>0</v>
      </c>
      <c r="BD22" s="357">
        <f>'POA 2023'!AZ30</f>
        <v>0</v>
      </c>
      <c r="BE22" s="357">
        <f>'POA 2023'!BA30</f>
        <v>0</v>
      </c>
      <c r="BF22" s="357">
        <f>'POA 2023'!BB30</f>
        <v>0</v>
      </c>
      <c r="BG22" s="357">
        <f>'POA 2023'!BC30</f>
        <v>0</v>
      </c>
      <c r="BH22" s="357">
        <f>'POA 2023'!BD30</f>
        <v>0</v>
      </c>
      <c r="BI22" s="357">
        <f>'POA 2023'!BE30</f>
        <v>0</v>
      </c>
      <c r="BJ22" s="357">
        <f>'POA 2023'!BF30</f>
        <v>0</v>
      </c>
      <c r="BK22" s="357">
        <f>'POA 2023'!BG30</f>
        <v>0</v>
      </c>
      <c r="BL22" s="357">
        <f>'POA 2023'!BH30</f>
        <v>0</v>
      </c>
      <c r="BM22" s="357">
        <f>'POA 2023'!BI30</f>
        <v>0</v>
      </c>
      <c r="BN22" s="357">
        <f>'POA 2023'!BJ30</f>
        <v>0</v>
      </c>
      <c r="BO22" s="357">
        <f>'POA 2023'!BK30</f>
        <v>0</v>
      </c>
    </row>
  </sheetData>
  <mergeCells count="38">
    <mergeCell ref="AP11:AR11"/>
    <mergeCell ref="J9:J12"/>
    <mergeCell ref="K9:K12"/>
    <mergeCell ref="L9:L12"/>
    <mergeCell ref="M9:BO9"/>
    <mergeCell ref="M10:X10"/>
    <mergeCell ref="Z10:AK10"/>
    <mergeCell ref="AM10:AW10"/>
    <mergeCell ref="AZ10:BK10"/>
    <mergeCell ref="BM10:BO11"/>
    <mergeCell ref="M11:O11"/>
    <mergeCell ref="AS11:AU11"/>
    <mergeCell ref="AV11:AX11"/>
    <mergeCell ref="AZ11:BB11"/>
    <mergeCell ref="P11:Q11"/>
    <mergeCell ref="B2:B6"/>
    <mergeCell ref="C2:BO6"/>
    <mergeCell ref="B9:B12"/>
    <mergeCell ref="C9:C12"/>
    <mergeCell ref="D9:D12"/>
    <mergeCell ref="E9:E12"/>
    <mergeCell ref="F9:F12"/>
    <mergeCell ref="BC11:BE11"/>
    <mergeCell ref="BF11:BH11"/>
    <mergeCell ref="BI11:BK11"/>
    <mergeCell ref="AI11:AK11"/>
    <mergeCell ref="AM11:AO11"/>
    <mergeCell ref="S11:U11"/>
    <mergeCell ref="Z11:AB11"/>
    <mergeCell ref="AC11:AE11"/>
    <mergeCell ref="AF11:AH11"/>
    <mergeCell ref="B13:B22"/>
    <mergeCell ref="G9:G12"/>
    <mergeCell ref="H9:H12"/>
    <mergeCell ref="I9:I12"/>
    <mergeCell ref="V11:X11"/>
    <mergeCell ref="C13:C20"/>
    <mergeCell ref="D13:D2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D399-AAB5-CA45-A136-A575EA53868A}">
  <sheetPr>
    <tabColor theme="4" tint="0.59999389629810485"/>
  </sheetPr>
  <dimension ref="A1:AH147"/>
  <sheetViews>
    <sheetView topLeftCell="A15" zoomScale="136" workbookViewId="0">
      <selection activeCell="C22" sqref="C22:C23"/>
    </sheetView>
  </sheetViews>
  <sheetFormatPr baseColWidth="10" defaultColWidth="21.5" defaultRowHeight="14" x14ac:dyDescent="0.2"/>
  <cols>
    <col min="1" max="1" width="26.6640625" style="257" customWidth="1"/>
    <col min="2" max="2" width="32.83203125" style="257" customWidth="1"/>
    <col min="3" max="3" width="27.5" style="257" hidden="1" customWidth="1"/>
    <col min="4" max="4" width="40" style="257" customWidth="1"/>
    <col min="5" max="5" width="27.5" style="257" customWidth="1"/>
    <col min="6" max="6" width="38.33203125" style="257" hidden="1" customWidth="1"/>
    <col min="7" max="7" width="36" style="259" customWidth="1"/>
    <col min="8" max="8" width="21" style="258" hidden="1" customWidth="1"/>
    <col min="9" max="9" width="45.1640625" style="258" bestFit="1" customWidth="1"/>
    <col min="10" max="10" width="15" style="258" bestFit="1" customWidth="1"/>
    <col min="11" max="15" width="17.83203125" style="257" customWidth="1"/>
    <col min="16" max="16" width="5.5" style="257" customWidth="1"/>
    <col min="17" max="16384" width="21.5" style="257"/>
  </cols>
  <sheetData>
    <row r="1" spans="1:34" s="179" customFormat="1" ht="17" thickBot="1" x14ac:dyDescent="0.25">
      <c r="B1" s="181"/>
      <c r="C1" s="181"/>
      <c r="D1" s="181"/>
      <c r="E1" s="181"/>
      <c r="F1" s="181"/>
      <c r="G1" s="302"/>
      <c r="H1" s="181"/>
      <c r="I1" s="181"/>
      <c r="J1" s="181"/>
    </row>
    <row r="2" spans="1:34" s="179" customFormat="1" ht="13.5" customHeight="1" x14ac:dyDescent="0.2">
      <c r="A2" s="576" t="s">
        <v>384</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77"/>
    </row>
    <row r="3" spans="1:34" s="179" customFormat="1" ht="13.5" customHeight="1" x14ac:dyDescent="0.2">
      <c r="A3" s="578"/>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79"/>
    </row>
    <row r="4" spans="1:34" s="179" customFormat="1" ht="13.5" customHeight="1" x14ac:dyDescent="0.2">
      <c r="A4" s="578"/>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79"/>
    </row>
    <row r="5" spans="1:34" s="179" customFormat="1" ht="13.5" customHeight="1" x14ac:dyDescent="0.2">
      <c r="A5" s="578"/>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79"/>
    </row>
    <row r="6" spans="1:34" s="179" customFormat="1" ht="14.25" customHeight="1" thickBot="1" x14ac:dyDescent="0.25">
      <c r="A6" s="580"/>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81"/>
    </row>
    <row r="7" spans="1:34" s="179" customFormat="1" x14ac:dyDescent="0.2">
      <c r="B7" s="257"/>
      <c r="C7" s="257"/>
      <c r="D7" s="257"/>
      <c r="E7" s="257"/>
      <c r="F7" s="257"/>
      <c r="G7" s="259"/>
      <c r="H7" s="258"/>
      <c r="I7" s="258"/>
      <c r="J7" s="258"/>
      <c r="K7" s="257"/>
      <c r="L7" s="257"/>
      <c r="M7" s="257"/>
      <c r="N7" s="257"/>
      <c r="O7" s="257"/>
      <c r="P7" s="257"/>
      <c r="Q7" s="257"/>
      <c r="R7" s="257"/>
      <c r="S7" s="257"/>
      <c r="T7" s="257"/>
      <c r="U7" s="257"/>
      <c r="V7" s="257"/>
      <c r="W7" s="257"/>
      <c r="X7" s="257"/>
      <c r="Y7" s="257"/>
      <c r="Z7" s="257"/>
      <c r="AA7" s="257"/>
      <c r="AB7" s="257"/>
      <c r="AC7" s="257"/>
      <c r="AD7" s="257"/>
      <c r="AE7" s="257"/>
      <c r="AF7" s="257"/>
      <c r="AG7" s="257"/>
      <c r="AH7" s="257"/>
    </row>
    <row r="8" spans="1:34" s="179" customFormat="1" ht="13" x14ac:dyDescent="0.2">
      <c r="A8" s="301"/>
      <c r="B8" s="301"/>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row>
    <row r="9" spans="1:34" ht="15" customHeight="1" x14ac:dyDescent="0.2">
      <c r="A9" s="582" t="s">
        <v>300</v>
      </c>
      <c r="B9" s="582" t="s">
        <v>299</v>
      </c>
      <c r="C9" s="583"/>
      <c r="D9" s="583" t="s">
        <v>298</v>
      </c>
      <c r="E9" s="583" t="s">
        <v>316</v>
      </c>
      <c r="F9" s="583"/>
      <c r="G9" s="584" t="s">
        <v>297</v>
      </c>
      <c r="H9" s="584" t="s">
        <v>356</v>
      </c>
      <c r="I9" s="584" t="s">
        <v>296</v>
      </c>
      <c r="J9" s="584" t="s">
        <v>389</v>
      </c>
      <c r="K9" s="300"/>
      <c r="L9" s="300"/>
      <c r="M9" s="300"/>
      <c r="N9" s="300"/>
      <c r="O9" s="300"/>
    </row>
    <row r="10" spans="1:34" customFormat="1" ht="24" customHeight="1" x14ac:dyDescent="0.2">
      <c r="A10" s="582"/>
      <c r="B10" s="582"/>
      <c r="C10" s="583"/>
      <c r="D10" s="583"/>
      <c r="E10" s="583"/>
      <c r="F10" s="583"/>
      <c r="G10" s="584"/>
      <c r="H10" s="584"/>
      <c r="I10" s="584"/>
      <c r="J10" s="585"/>
      <c r="K10" s="550" t="s">
        <v>355</v>
      </c>
      <c r="L10" s="588" t="s">
        <v>354</v>
      </c>
      <c r="M10" s="549" t="s">
        <v>353</v>
      </c>
      <c r="N10" s="587" t="s">
        <v>352</v>
      </c>
      <c r="O10" s="586" t="s">
        <v>214</v>
      </c>
    </row>
    <row r="11" spans="1:34" ht="15.75" customHeight="1" x14ac:dyDescent="0.2">
      <c r="A11" s="582"/>
      <c r="B11" s="582"/>
      <c r="C11" s="583"/>
      <c r="D11" s="583"/>
      <c r="E11" s="583"/>
      <c r="F11" s="583"/>
      <c r="G11" s="584"/>
      <c r="H11" s="584"/>
      <c r="I11" s="584"/>
      <c r="J11" s="585"/>
      <c r="K11" s="550"/>
      <c r="L11" s="588"/>
      <c r="M11" s="549"/>
      <c r="N11" s="587"/>
      <c r="O11" s="586"/>
    </row>
    <row r="12" spans="1:34" ht="45" customHeight="1" x14ac:dyDescent="0.2">
      <c r="A12" s="575" t="s">
        <v>351</v>
      </c>
      <c r="B12" s="575" t="s">
        <v>350</v>
      </c>
      <c r="C12" s="551"/>
      <c r="D12" s="557" t="s">
        <v>398</v>
      </c>
      <c r="E12" s="286" t="s">
        <v>137</v>
      </c>
      <c r="F12" s="265"/>
      <c r="G12" s="363" t="s">
        <v>165</v>
      </c>
      <c r="H12" s="554" t="s">
        <v>349</v>
      </c>
      <c r="I12" s="559" t="s">
        <v>348</v>
      </c>
      <c r="J12" s="364">
        <f>'POA 2023'!H35</f>
        <v>0</v>
      </c>
      <c r="K12" s="366" t="e">
        <f>'POA 2023'!I35</f>
        <v>#DIV/0!</v>
      </c>
      <c r="L12" s="366" t="e">
        <f>'POA 2023'!J35</f>
        <v>#DIV/0!</v>
      </c>
      <c r="M12" s="366" t="e">
        <f>'POA 2023'!K35</f>
        <v>#DIV/0!</v>
      </c>
      <c r="N12" s="366" t="e">
        <f>'POA 2023'!L35</f>
        <v>#DIV/0!</v>
      </c>
      <c r="O12" s="366" t="e">
        <f>'POA 2023'!M35</f>
        <v>#DIV/0!</v>
      </c>
    </row>
    <row r="13" spans="1:34" ht="60" customHeight="1" x14ac:dyDescent="0.2">
      <c r="A13" s="575"/>
      <c r="B13" s="575"/>
      <c r="C13" s="551"/>
      <c r="D13" s="574"/>
      <c r="E13" s="286" t="s">
        <v>138</v>
      </c>
      <c r="F13" s="265"/>
      <c r="G13" s="363" t="s">
        <v>165</v>
      </c>
      <c r="H13" s="555"/>
      <c r="I13" s="567"/>
      <c r="J13" s="364">
        <f>'POA 2023'!H36</f>
        <v>0</v>
      </c>
      <c r="K13" s="364" t="e">
        <f>'POA 2023'!I36</f>
        <v>#DIV/0!</v>
      </c>
      <c r="L13" s="364" t="e">
        <f>'POA 2023'!J36</f>
        <v>#DIV/0!</v>
      </c>
      <c r="M13" s="364" t="e">
        <f>'POA 2023'!K36</f>
        <v>#DIV/0!</v>
      </c>
      <c r="N13" s="364" t="e">
        <f>'POA 2023'!L36</f>
        <v>#DIV/0!</v>
      </c>
      <c r="O13" s="364" t="e">
        <f>'POA 2023'!M36</f>
        <v>#DIV/0!</v>
      </c>
    </row>
    <row r="14" spans="1:34" ht="43.5" customHeight="1" x14ac:dyDescent="0.2">
      <c r="A14" s="575"/>
      <c r="B14" s="575"/>
      <c r="C14" s="551"/>
      <c r="D14" s="574"/>
      <c r="E14" s="294" t="s">
        <v>139</v>
      </c>
      <c r="F14" s="265"/>
      <c r="G14" s="363" t="s">
        <v>249</v>
      </c>
      <c r="H14" s="554" t="s">
        <v>347</v>
      </c>
      <c r="I14" s="567"/>
      <c r="J14" s="364">
        <f>'POA 2023'!H37</f>
        <v>0</v>
      </c>
      <c r="K14" s="364" t="e">
        <f>'POA 2023'!I37</f>
        <v>#DIV/0!</v>
      </c>
      <c r="L14" s="364" t="e">
        <f>'POA 2023'!J37</f>
        <v>#DIV/0!</v>
      </c>
      <c r="M14" s="364" t="e">
        <f>'POA 2023'!K37</f>
        <v>#DIV/0!</v>
      </c>
      <c r="N14" s="364" t="e">
        <f>'POA 2023'!L37</f>
        <v>#DIV/0!</v>
      </c>
      <c r="O14" s="364" t="e">
        <f>'POA 2023'!M37</f>
        <v>#DIV/0!</v>
      </c>
    </row>
    <row r="15" spans="1:34" ht="42" customHeight="1" x14ac:dyDescent="0.2">
      <c r="A15" s="575"/>
      <c r="B15" s="575"/>
      <c r="C15" s="551"/>
      <c r="D15" s="574"/>
      <c r="E15" s="294" t="s">
        <v>149</v>
      </c>
      <c r="F15" s="265"/>
      <c r="G15" s="363" t="s">
        <v>273</v>
      </c>
      <c r="H15" s="555"/>
      <c r="I15" s="567"/>
      <c r="J15" s="364">
        <f>'POA 2023'!H38</f>
        <v>0</v>
      </c>
      <c r="K15" s="364" t="e">
        <f>'POA 2023'!I38</f>
        <v>#DIV/0!</v>
      </c>
      <c r="L15" s="364" t="e">
        <f>'POA 2023'!J38</f>
        <v>#DIV/0!</v>
      </c>
      <c r="M15" s="364" t="e">
        <f>'POA 2023'!K38</f>
        <v>#DIV/0!</v>
      </c>
      <c r="N15" s="364" t="e">
        <f>'POA 2023'!L38</f>
        <v>#DIV/0!</v>
      </c>
      <c r="O15" s="364" t="e">
        <f>'POA 2023'!M38</f>
        <v>#DIV/0!</v>
      </c>
    </row>
    <row r="16" spans="1:34" ht="57" customHeight="1" x14ac:dyDescent="0.2">
      <c r="A16" s="575"/>
      <c r="B16" s="575"/>
      <c r="C16" s="551"/>
      <c r="D16" s="574"/>
      <c r="E16" s="294" t="s">
        <v>146</v>
      </c>
      <c r="F16" s="265"/>
      <c r="G16" s="363"/>
      <c r="H16" s="554" t="s">
        <v>347</v>
      </c>
      <c r="I16" s="567"/>
      <c r="J16" s="364">
        <f>'POA 2023'!H39</f>
        <v>0</v>
      </c>
      <c r="K16" s="364" t="e">
        <f>'POA 2023'!I39</f>
        <v>#DIV/0!</v>
      </c>
      <c r="L16" s="364" t="e">
        <f>'POA 2023'!J39</f>
        <v>#DIV/0!</v>
      </c>
      <c r="M16" s="364" t="e">
        <f>'POA 2023'!K39</f>
        <v>#DIV/0!</v>
      </c>
      <c r="N16" s="364" t="e">
        <f>'POA 2023'!L39</f>
        <v>#DIV/0!</v>
      </c>
      <c r="O16" s="364" t="e">
        <f>'POA 2023'!M39</f>
        <v>#DIV/0!</v>
      </c>
    </row>
    <row r="17" spans="1:15" ht="58.5" customHeight="1" x14ac:dyDescent="0.2">
      <c r="A17" s="575"/>
      <c r="B17" s="575"/>
      <c r="C17" s="551"/>
      <c r="D17" s="574"/>
      <c r="E17" s="294" t="s">
        <v>147</v>
      </c>
      <c r="F17" s="265"/>
      <c r="G17" s="363" t="s">
        <v>245</v>
      </c>
      <c r="H17" s="555"/>
      <c r="I17" s="567"/>
      <c r="J17" s="364">
        <f>'POA 2023'!H40</f>
        <v>0</v>
      </c>
      <c r="K17" s="364" t="e">
        <f>'POA 2023'!I40</f>
        <v>#DIV/0!</v>
      </c>
      <c r="L17" s="364" t="e">
        <f>'POA 2023'!J40</f>
        <v>#DIV/0!</v>
      </c>
      <c r="M17" s="364" t="e">
        <f>'POA 2023'!K40</f>
        <v>#DIV/0!</v>
      </c>
      <c r="N17" s="364" t="e">
        <f>'POA 2023'!L40</f>
        <v>#DIV/0!</v>
      </c>
      <c r="O17" s="364" t="e">
        <f>'POA 2023'!M40</f>
        <v>#DIV/0!</v>
      </c>
    </row>
    <row r="18" spans="1:15" ht="27.75" customHeight="1" x14ac:dyDescent="0.2">
      <c r="A18" s="575"/>
      <c r="B18" s="575"/>
      <c r="C18" s="551"/>
      <c r="D18" s="574"/>
      <c r="E18" s="294" t="s">
        <v>148</v>
      </c>
      <c r="F18" s="265"/>
      <c r="G18" s="363"/>
      <c r="H18" s="554" t="s">
        <v>346</v>
      </c>
      <c r="I18" s="567"/>
      <c r="J18" s="364">
        <f>'POA 2023'!H41</f>
        <v>0</v>
      </c>
      <c r="K18" s="364" t="e">
        <f>'POA 2023'!I41</f>
        <v>#DIV/0!</v>
      </c>
      <c r="L18" s="364" t="e">
        <f>'POA 2023'!J41</f>
        <v>#DIV/0!</v>
      </c>
      <c r="M18" s="364" t="e">
        <f>'POA 2023'!K41</f>
        <v>#DIV/0!</v>
      </c>
      <c r="N18" s="364" t="e">
        <f>'POA 2023'!L41</f>
        <v>#DIV/0!</v>
      </c>
      <c r="O18" s="364" t="e">
        <f>'POA 2023'!M41</f>
        <v>#DIV/0!</v>
      </c>
    </row>
    <row r="19" spans="1:15" ht="27.75" customHeight="1" x14ac:dyDescent="0.2">
      <c r="A19" s="575"/>
      <c r="B19" s="575"/>
      <c r="C19" s="551"/>
      <c r="D19" s="574"/>
      <c r="E19" s="294" t="s">
        <v>206</v>
      </c>
      <c r="F19" s="265"/>
      <c r="G19" s="363">
        <v>0</v>
      </c>
      <c r="H19" s="555"/>
      <c r="I19" s="567"/>
      <c r="J19" s="364">
        <f>'POA 2023'!H42</f>
        <v>0</v>
      </c>
      <c r="K19" s="364">
        <f>'POA 2023'!I42</f>
        <v>0</v>
      </c>
      <c r="L19" s="364">
        <f>'POA 2023'!J42</f>
        <v>0</v>
      </c>
      <c r="M19" s="364">
        <f>'POA 2023'!K42</f>
        <v>0</v>
      </c>
      <c r="N19" s="364">
        <f>'POA 2023'!L42</f>
        <v>0</v>
      </c>
      <c r="O19" s="364">
        <f>'POA 2023'!M42</f>
        <v>0</v>
      </c>
    </row>
    <row r="20" spans="1:15" ht="27" customHeight="1" x14ac:dyDescent="0.2">
      <c r="A20" s="575"/>
      <c r="B20" s="575"/>
      <c r="C20" s="551"/>
      <c r="D20" s="574"/>
      <c r="E20" s="294" t="s">
        <v>216</v>
      </c>
      <c r="F20" s="265"/>
      <c r="G20" s="363">
        <v>1</v>
      </c>
      <c r="H20" s="554" t="s">
        <v>343</v>
      </c>
      <c r="I20" s="567" t="s">
        <v>345</v>
      </c>
      <c r="J20" s="365">
        <f>'POA 2023'!H43</f>
        <v>0</v>
      </c>
      <c r="K20" s="365" t="e">
        <f>'POA 2023'!I43</f>
        <v>#DIV/0!</v>
      </c>
      <c r="L20" s="365" t="e">
        <f>'POA 2023'!J43</f>
        <v>#DIV/0!</v>
      </c>
      <c r="M20" s="365" t="e">
        <f>'POA 2023'!K43</f>
        <v>#DIV/0!</v>
      </c>
      <c r="N20" s="365" t="e">
        <f>'POA 2023'!L43</f>
        <v>#DIV/0!</v>
      </c>
      <c r="O20" s="365" t="e">
        <f>'POA 2023'!M43</f>
        <v>#DIV/0!</v>
      </c>
    </row>
    <row r="21" spans="1:15" ht="47" customHeight="1" x14ac:dyDescent="0.2">
      <c r="A21" s="575"/>
      <c r="B21" s="575"/>
      <c r="C21" s="551"/>
      <c r="D21" s="558"/>
      <c r="E21" s="294" t="s">
        <v>252</v>
      </c>
      <c r="F21" s="265"/>
      <c r="G21" s="363">
        <v>1</v>
      </c>
      <c r="H21" s="555"/>
      <c r="I21" s="560"/>
      <c r="J21" s="365">
        <f>'POA 2023'!H44</f>
        <v>0</v>
      </c>
      <c r="K21" s="365" t="e">
        <f>'POA 2023'!I44</f>
        <v>#DIV/0!</v>
      </c>
      <c r="L21" s="365" t="e">
        <f>'POA 2023'!J44</f>
        <v>#DIV/0!</v>
      </c>
      <c r="M21" s="365" t="e">
        <f>'POA 2023'!K44</f>
        <v>#DIV/0!</v>
      </c>
      <c r="N21" s="365" t="e">
        <f>'POA 2023'!L44</f>
        <v>#DIV/0!</v>
      </c>
      <c r="O21" s="365" t="e">
        <f>'POA 2023'!M44</f>
        <v>#DIV/0!</v>
      </c>
    </row>
    <row r="22" spans="1:15" ht="48.75" hidden="1" customHeight="1" x14ac:dyDescent="0.2">
      <c r="A22" s="297"/>
      <c r="B22" s="297"/>
      <c r="C22" s="551"/>
      <c r="D22" s="551"/>
      <c r="E22" s="294"/>
      <c r="F22" s="265"/>
      <c r="G22" s="282"/>
      <c r="H22" s="554" t="s">
        <v>342</v>
      </c>
      <c r="I22" s="559" t="s">
        <v>344</v>
      </c>
      <c r="J22" s="561"/>
      <c r="K22" s="281"/>
      <c r="L22" s="272"/>
      <c r="M22" s="280"/>
      <c r="N22" s="280"/>
      <c r="O22" s="279"/>
    </row>
    <row r="23" spans="1:15" ht="35.25" hidden="1" customHeight="1" x14ac:dyDescent="0.2">
      <c r="A23" s="297"/>
      <c r="B23" s="297"/>
      <c r="C23" s="551"/>
      <c r="D23" s="551"/>
      <c r="E23" s="294"/>
      <c r="F23" s="265"/>
      <c r="G23" s="276"/>
      <c r="H23" s="555"/>
      <c r="I23" s="567"/>
      <c r="J23" s="562"/>
      <c r="K23" s="281"/>
      <c r="L23" s="272"/>
      <c r="M23" s="280"/>
      <c r="N23" s="280"/>
      <c r="O23" s="279"/>
    </row>
    <row r="24" spans="1:15" ht="81" hidden="1" customHeight="1" x14ac:dyDescent="0.2">
      <c r="A24" s="297"/>
      <c r="B24" s="297"/>
      <c r="C24" s="551"/>
      <c r="D24" s="551"/>
      <c r="E24" s="294"/>
      <c r="F24" s="265"/>
      <c r="G24" s="290"/>
      <c r="H24" s="554" t="s">
        <v>342</v>
      </c>
      <c r="I24" s="567"/>
      <c r="J24" s="561"/>
      <c r="K24" s="281"/>
      <c r="L24" s="272"/>
      <c r="M24" s="280"/>
      <c r="N24" s="280"/>
      <c r="O24" s="279"/>
    </row>
    <row r="25" spans="1:15" ht="15" hidden="1" x14ac:dyDescent="0.2">
      <c r="A25" s="297"/>
      <c r="B25" s="297"/>
      <c r="C25" s="551"/>
      <c r="D25" s="551"/>
      <c r="E25" s="294"/>
      <c r="F25" s="265"/>
      <c r="G25" s="276"/>
      <c r="H25" s="555"/>
      <c r="I25" s="567"/>
      <c r="J25" s="562"/>
      <c r="K25" s="281"/>
      <c r="L25" s="272"/>
      <c r="M25" s="280"/>
      <c r="N25" s="280"/>
      <c r="O25" s="279"/>
    </row>
    <row r="26" spans="1:15" ht="32.25" hidden="1" customHeight="1" x14ac:dyDescent="0.2">
      <c r="A26" s="297"/>
      <c r="B26" s="297"/>
      <c r="C26" s="551"/>
      <c r="D26" s="551"/>
      <c r="E26" s="294"/>
      <c r="F26" s="265"/>
      <c r="G26" s="290"/>
      <c r="H26" s="554" t="s">
        <v>343</v>
      </c>
      <c r="I26" s="567"/>
      <c r="J26" s="561"/>
      <c r="K26" s="281"/>
      <c r="L26" s="272"/>
      <c r="M26" s="280"/>
      <c r="N26" s="280"/>
      <c r="O26" s="279"/>
    </row>
    <row r="27" spans="1:15" ht="37" hidden="1" customHeight="1" x14ac:dyDescent="0.2">
      <c r="A27" s="297"/>
      <c r="B27" s="297"/>
      <c r="C27" s="551"/>
      <c r="D27" s="551"/>
      <c r="E27" s="294"/>
      <c r="F27" s="265"/>
      <c r="G27" s="276"/>
      <c r="H27" s="555"/>
      <c r="I27" s="567"/>
      <c r="J27" s="562"/>
      <c r="K27" s="281"/>
      <c r="L27" s="272"/>
      <c r="M27" s="280"/>
      <c r="N27" s="280"/>
      <c r="O27" s="279"/>
    </row>
    <row r="28" spans="1:15" ht="28.5" hidden="1" customHeight="1" x14ac:dyDescent="0.2">
      <c r="A28" s="297"/>
      <c r="B28" s="297"/>
      <c r="C28" s="551"/>
      <c r="D28" s="551"/>
      <c r="E28" s="294"/>
      <c r="F28" s="265"/>
      <c r="G28" s="290"/>
      <c r="H28" s="554" t="s">
        <v>343</v>
      </c>
      <c r="I28" s="567"/>
      <c r="J28" s="561"/>
      <c r="K28" s="281"/>
      <c r="L28" s="272"/>
      <c r="M28" s="280"/>
      <c r="N28" s="280"/>
      <c r="O28" s="279"/>
    </row>
    <row r="29" spans="1:15" ht="34" hidden="1" customHeight="1" x14ac:dyDescent="0.2">
      <c r="A29" s="297"/>
      <c r="B29" s="297"/>
      <c r="C29" s="551"/>
      <c r="D29" s="551"/>
      <c r="E29" s="294"/>
      <c r="F29" s="265"/>
      <c r="G29" s="276"/>
      <c r="H29" s="555"/>
      <c r="I29" s="560"/>
      <c r="J29" s="562"/>
      <c r="K29" s="281"/>
      <c r="L29" s="272"/>
      <c r="M29" s="280"/>
      <c r="N29" s="280"/>
      <c r="O29" s="279"/>
    </row>
    <row r="30" spans="1:15" s="296" customFormat="1" ht="45.75" hidden="1" customHeight="1" x14ac:dyDescent="0.2">
      <c r="A30" s="297"/>
      <c r="B30" s="297"/>
      <c r="C30" s="551"/>
      <c r="D30" s="551"/>
      <c r="E30" s="294"/>
      <c r="F30" s="265"/>
      <c r="G30" s="282"/>
      <c r="H30" s="554" t="s">
        <v>341</v>
      </c>
      <c r="I30" s="559"/>
      <c r="J30" s="561"/>
      <c r="K30" s="281"/>
      <c r="L30" s="272"/>
      <c r="M30" s="280"/>
      <c r="N30" s="280"/>
      <c r="O30" s="279"/>
    </row>
    <row r="31" spans="1:15" ht="35" hidden="1" customHeight="1" x14ac:dyDescent="0.2">
      <c r="A31" s="297"/>
      <c r="B31" s="297"/>
      <c r="C31" s="551"/>
      <c r="D31" s="551"/>
      <c r="E31" s="294"/>
      <c r="F31" s="265"/>
      <c r="G31" s="276"/>
      <c r="H31" s="555"/>
      <c r="I31" s="567"/>
      <c r="J31" s="562"/>
      <c r="K31" s="281"/>
      <c r="L31" s="272"/>
      <c r="M31" s="280"/>
      <c r="N31" s="280"/>
      <c r="O31" s="279"/>
    </row>
    <row r="32" spans="1:15" ht="53.25" hidden="1" customHeight="1" x14ac:dyDescent="0.2">
      <c r="A32" s="297"/>
      <c r="B32" s="297"/>
      <c r="C32" s="551"/>
      <c r="D32" s="551"/>
      <c r="E32" s="294"/>
      <c r="F32" s="265"/>
      <c r="G32" s="290"/>
      <c r="H32" s="554"/>
      <c r="I32" s="567"/>
      <c r="J32" s="561"/>
      <c r="K32" s="281"/>
      <c r="L32" s="272"/>
      <c r="M32" s="280"/>
      <c r="N32" s="280"/>
      <c r="O32" s="279"/>
    </row>
    <row r="33" spans="1:15" ht="36" hidden="1" customHeight="1" x14ac:dyDescent="0.2">
      <c r="A33" s="297"/>
      <c r="B33" s="297"/>
      <c r="C33" s="551"/>
      <c r="D33" s="551"/>
      <c r="E33" s="294"/>
      <c r="F33" s="265"/>
      <c r="G33" s="276"/>
      <c r="H33" s="555"/>
      <c r="I33" s="567"/>
      <c r="J33" s="562"/>
      <c r="K33" s="281"/>
      <c r="L33" s="272"/>
      <c r="M33" s="280"/>
      <c r="N33" s="280"/>
      <c r="O33" s="279"/>
    </row>
    <row r="34" spans="1:15" s="296" customFormat="1" ht="46.5" hidden="1" customHeight="1" x14ac:dyDescent="0.2">
      <c r="A34" s="297"/>
      <c r="B34" s="297"/>
      <c r="C34" s="551"/>
      <c r="D34" s="551"/>
      <c r="E34" s="286"/>
      <c r="F34" s="265"/>
      <c r="G34" s="290"/>
      <c r="H34" s="554" t="s">
        <v>341</v>
      </c>
      <c r="I34" s="567"/>
      <c r="J34" s="561"/>
      <c r="K34" s="281"/>
      <c r="L34" s="272"/>
      <c r="M34" s="280"/>
      <c r="N34" s="280"/>
      <c r="O34" s="279"/>
    </row>
    <row r="35" spans="1:15" ht="15" hidden="1" x14ac:dyDescent="0.2">
      <c r="A35" s="297"/>
      <c r="B35" s="297"/>
      <c r="C35" s="551"/>
      <c r="D35" s="551"/>
      <c r="E35" s="286"/>
      <c r="F35" s="265"/>
      <c r="G35" s="276"/>
      <c r="H35" s="555"/>
      <c r="I35" s="560"/>
      <c r="J35" s="562"/>
      <c r="K35" s="281"/>
      <c r="L35" s="272"/>
      <c r="M35" s="280"/>
      <c r="N35" s="280"/>
      <c r="O35" s="279"/>
    </row>
    <row r="36" spans="1:15" ht="44.25" hidden="1" customHeight="1" x14ac:dyDescent="0.2">
      <c r="A36" s="297"/>
      <c r="B36" s="297"/>
      <c r="C36" s="551"/>
      <c r="D36" s="551"/>
      <c r="E36" s="294"/>
      <c r="F36" s="265"/>
      <c r="G36" s="290"/>
      <c r="H36" s="554" t="s">
        <v>342</v>
      </c>
      <c r="I36" s="544"/>
      <c r="J36" s="561"/>
      <c r="K36" s="281"/>
      <c r="L36" s="272"/>
      <c r="M36" s="280"/>
      <c r="N36" s="280"/>
      <c r="O36" s="279"/>
    </row>
    <row r="37" spans="1:15" ht="33.75" hidden="1" customHeight="1" x14ac:dyDescent="0.2">
      <c r="A37" s="297"/>
      <c r="B37" s="297"/>
      <c r="C37" s="551"/>
      <c r="D37" s="551"/>
      <c r="E37" s="294"/>
      <c r="F37" s="265"/>
      <c r="G37" s="276"/>
      <c r="H37" s="555"/>
      <c r="I37" s="546"/>
      <c r="J37" s="562"/>
      <c r="K37" s="281"/>
      <c r="L37" s="272"/>
      <c r="M37" s="280"/>
      <c r="N37" s="280"/>
      <c r="O37" s="279"/>
    </row>
    <row r="38" spans="1:15" s="296" customFormat="1" ht="43.5" hidden="1" customHeight="1" x14ac:dyDescent="0.2">
      <c r="A38" s="297"/>
      <c r="B38" s="297"/>
      <c r="C38" s="551"/>
      <c r="D38" s="551"/>
      <c r="E38" s="294"/>
      <c r="F38" s="265"/>
      <c r="G38" s="290"/>
      <c r="H38" s="554" t="s">
        <v>341</v>
      </c>
      <c r="I38" s="554"/>
      <c r="J38" s="561"/>
      <c r="K38" s="281"/>
      <c r="L38" s="272"/>
      <c r="M38" s="280"/>
      <c r="N38" s="280"/>
      <c r="O38" s="279"/>
    </row>
    <row r="39" spans="1:15" ht="47" hidden="1" customHeight="1" x14ac:dyDescent="0.2">
      <c r="A39" s="297"/>
      <c r="B39" s="297"/>
      <c r="C39" s="551"/>
      <c r="D39" s="551"/>
      <c r="E39" s="294"/>
      <c r="F39" s="265"/>
      <c r="G39" s="276"/>
      <c r="H39" s="555"/>
      <c r="I39" s="569"/>
      <c r="J39" s="562"/>
      <c r="K39" s="281"/>
      <c r="L39" s="272"/>
      <c r="M39" s="280"/>
      <c r="N39" s="280"/>
      <c r="O39" s="279"/>
    </row>
    <row r="40" spans="1:15" s="296" customFormat="1" ht="78.75" hidden="1" customHeight="1" x14ac:dyDescent="0.2">
      <c r="A40" s="297"/>
      <c r="B40" s="297"/>
      <c r="C40" s="551"/>
      <c r="D40" s="551"/>
      <c r="E40" s="294"/>
      <c r="F40" s="265"/>
      <c r="G40" s="290"/>
      <c r="H40" s="554" t="s">
        <v>341</v>
      </c>
      <c r="I40" s="569"/>
      <c r="J40" s="561"/>
      <c r="K40" s="281"/>
      <c r="L40" s="272"/>
      <c r="M40" s="280"/>
      <c r="N40" s="280"/>
      <c r="O40" s="279"/>
    </row>
    <row r="41" spans="1:15" ht="58" hidden="1" customHeight="1" x14ac:dyDescent="0.2">
      <c r="A41" s="297"/>
      <c r="B41" s="297"/>
      <c r="C41" s="551"/>
      <c r="D41" s="551"/>
      <c r="E41" s="294"/>
      <c r="F41" s="265"/>
      <c r="G41" s="276"/>
      <c r="H41" s="555"/>
      <c r="I41" s="569"/>
      <c r="J41" s="562"/>
      <c r="K41" s="281"/>
      <c r="L41" s="272"/>
      <c r="M41" s="280"/>
      <c r="N41" s="280"/>
      <c r="O41" s="279"/>
    </row>
    <row r="42" spans="1:15" s="296" customFormat="1" ht="41.25" hidden="1" customHeight="1" x14ac:dyDescent="0.2">
      <c r="A42" s="297"/>
      <c r="B42" s="297"/>
      <c r="C42" s="568"/>
      <c r="D42" s="568"/>
      <c r="E42" s="294"/>
      <c r="F42" s="265"/>
      <c r="G42" s="299"/>
      <c r="H42" s="570" t="s">
        <v>341</v>
      </c>
      <c r="I42" s="569"/>
      <c r="J42" s="572"/>
      <c r="K42" s="281"/>
      <c r="L42" s="272"/>
      <c r="M42" s="280"/>
      <c r="N42" s="280"/>
      <c r="O42" s="279"/>
    </row>
    <row r="43" spans="1:15" s="296" customFormat="1" ht="44.25" hidden="1" customHeight="1" x14ac:dyDescent="0.2">
      <c r="A43" s="297"/>
      <c r="B43" s="297"/>
      <c r="C43" s="568"/>
      <c r="D43" s="568"/>
      <c r="E43" s="294"/>
      <c r="F43" s="265"/>
      <c r="G43" s="298"/>
      <c r="H43" s="571"/>
      <c r="I43" s="569"/>
      <c r="J43" s="573"/>
      <c r="K43" s="281"/>
      <c r="L43" s="272"/>
      <c r="M43" s="280"/>
      <c r="N43" s="280"/>
      <c r="O43" s="279"/>
    </row>
    <row r="44" spans="1:15" s="296" customFormat="1" ht="32" hidden="1" customHeight="1" x14ac:dyDescent="0.2">
      <c r="A44" s="297"/>
      <c r="B44" s="297"/>
      <c r="C44" s="568"/>
      <c r="D44" s="568"/>
      <c r="E44" s="294"/>
      <c r="F44" s="265"/>
      <c r="G44" s="299"/>
      <c r="H44" s="570" t="s">
        <v>341</v>
      </c>
      <c r="I44" s="569"/>
      <c r="J44" s="572"/>
      <c r="K44" s="281"/>
      <c r="L44" s="272"/>
      <c r="M44" s="280"/>
      <c r="N44" s="280"/>
      <c r="O44" s="279"/>
    </row>
    <row r="45" spans="1:15" s="296" customFormat="1" ht="45" hidden="1" customHeight="1" x14ac:dyDescent="0.2">
      <c r="A45" s="297"/>
      <c r="B45" s="297"/>
      <c r="C45" s="568"/>
      <c r="D45" s="568"/>
      <c r="E45" s="294"/>
      <c r="F45" s="265"/>
      <c r="G45" s="298"/>
      <c r="H45" s="571"/>
      <c r="I45" s="569"/>
      <c r="J45" s="573"/>
      <c r="K45" s="281"/>
      <c r="L45" s="272"/>
      <c r="M45" s="280"/>
      <c r="N45" s="280"/>
      <c r="O45" s="279"/>
    </row>
    <row r="46" spans="1:15" s="296" customFormat="1" ht="30.75" hidden="1" customHeight="1" x14ac:dyDescent="0.2">
      <c r="A46" s="297"/>
      <c r="B46" s="297"/>
      <c r="C46" s="568"/>
      <c r="D46" s="568"/>
      <c r="E46" s="294"/>
      <c r="F46" s="265"/>
      <c r="G46" s="299"/>
      <c r="H46" s="570" t="s">
        <v>341</v>
      </c>
      <c r="I46" s="569"/>
      <c r="J46" s="572"/>
      <c r="K46" s="281"/>
      <c r="L46" s="272"/>
      <c r="M46" s="280"/>
      <c r="N46" s="280"/>
      <c r="O46" s="279"/>
    </row>
    <row r="47" spans="1:15" s="296" customFormat="1" ht="46.5" hidden="1" customHeight="1" x14ac:dyDescent="0.2">
      <c r="A47" s="297"/>
      <c r="B47" s="297"/>
      <c r="C47" s="568"/>
      <c r="D47" s="568"/>
      <c r="E47" s="294"/>
      <c r="F47" s="265"/>
      <c r="G47" s="298"/>
      <c r="H47" s="571"/>
      <c r="I47" s="569"/>
      <c r="J47" s="573"/>
      <c r="K47" s="281"/>
      <c r="L47" s="272"/>
      <c r="M47" s="280"/>
      <c r="N47" s="280"/>
      <c r="O47" s="279"/>
    </row>
    <row r="48" spans="1:15" s="296" customFormat="1" ht="61.5" hidden="1" customHeight="1" x14ac:dyDescent="0.2">
      <c r="A48" s="297"/>
      <c r="B48" s="297"/>
      <c r="C48" s="551"/>
      <c r="D48" s="551"/>
      <c r="E48" s="294"/>
      <c r="F48" s="265"/>
      <c r="G48" s="290"/>
      <c r="H48" s="554" t="s">
        <v>341</v>
      </c>
      <c r="I48" s="569"/>
      <c r="J48" s="561"/>
      <c r="K48" s="281"/>
      <c r="L48" s="272"/>
      <c r="M48" s="280"/>
      <c r="N48" s="280"/>
      <c r="O48" s="279"/>
    </row>
    <row r="49" spans="1:15" ht="30.75" hidden="1" customHeight="1" x14ac:dyDescent="0.2">
      <c r="A49" s="297"/>
      <c r="B49" s="297"/>
      <c r="C49" s="551"/>
      <c r="D49" s="551"/>
      <c r="E49" s="294"/>
      <c r="F49" s="265"/>
      <c r="G49" s="276"/>
      <c r="H49" s="555"/>
      <c r="I49" s="555"/>
      <c r="J49" s="562"/>
      <c r="K49" s="281"/>
      <c r="L49" s="272"/>
      <c r="M49" s="280"/>
      <c r="N49" s="280"/>
      <c r="O49" s="279"/>
    </row>
    <row r="50" spans="1:15" s="296" customFormat="1" ht="40.5" hidden="1" customHeight="1" x14ac:dyDescent="0.2">
      <c r="A50" s="297"/>
      <c r="B50" s="297"/>
      <c r="C50" s="551"/>
      <c r="D50" s="551"/>
      <c r="E50" s="286"/>
      <c r="F50" s="265"/>
      <c r="G50" s="290"/>
      <c r="H50" s="554" t="s">
        <v>341</v>
      </c>
      <c r="I50" s="559"/>
      <c r="J50" s="561"/>
      <c r="K50" s="281"/>
      <c r="L50" s="272"/>
      <c r="M50" s="280"/>
      <c r="N50" s="280"/>
      <c r="O50" s="279"/>
    </row>
    <row r="51" spans="1:15" ht="71" hidden="1" customHeight="1" x14ac:dyDescent="0.2">
      <c r="A51" s="295"/>
      <c r="B51" s="295"/>
      <c r="C51" s="551"/>
      <c r="D51" s="551"/>
      <c r="E51" s="286"/>
      <c r="F51" s="265"/>
      <c r="G51" s="276"/>
      <c r="H51" s="555"/>
      <c r="I51" s="560"/>
      <c r="J51" s="562"/>
      <c r="K51" s="281"/>
      <c r="L51" s="272"/>
      <c r="M51" s="280"/>
      <c r="N51" s="280"/>
      <c r="O51" s="279"/>
    </row>
    <row r="52" spans="1:15" ht="12.75" hidden="1" customHeight="1" x14ac:dyDescent="0.2">
      <c r="A52" s="568" t="s">
        <v>340</v>
      </c>
      <c r="B52" s="568" t="s">
        <v>339</v>
      </c>
      <c r="C52" s="551"/>
      <c r="D52" s="551"/>
      <c r="E52" s="294"/>
      <c r="F52" s="265"/>
      <c r="G52" s="290"/>
      <c r="H52" s="554" t="s">
        <v>338</v>
      </c>
      <c r="I52" s="554"/>
      <c r="J52" s="561"/>
      <c r="K52" s="281"/>
      <c r="L52" s="272"/>
      <c r="M52" s="280"/>
      <c r="N52" s="280"/>
      <c r="O52" s="279"/>
    </row>
    <row r="53" spans="1:15" ht="15.75" hidden="1" customHeight="1" x14ac:dyDescent="0.2">
      <c r="A53" s="568"/>
      <c r="B53" s="568"/>
      <c r="C53" s="551"/>
      <c r="D53" s="551"/>
      <c r="E53" s="294"/>
      <c r="F53" s="265"/>
      <c r="G53" s="276"/>
      <c r="H53" s="555"/>
      <c r="I53" s="569"/>
      <c r="J53" s="562"/>
      <c r="K53" s="281"/>
      <c r="L53" s="272"/>
      <c r="M53" s="280"/>
      <c r="N53" s="280"/>
      <c r="O53" s="279"/>
    </row>
    <row r="54" spans="1:15" ht="54.75" hidden="1" customHeight="1" x14ac:dyDescent="0.2">
      <c r="A54" s="568"/>
      <c r="B54" s="568"/>
      <c r="C54" s="551"/>
      <c r="D54" s="551"/>
      <c r="E54" s="294"/>
      <c r="F54" s="265"/>
      <c r="G54" s="290"/>
      <c r="H54" s="554" t="s">
        <v>338</v>
      </c>
      <c r="I54" s="569"/>
      <c r="J54" s="561"/>
      <c r="K54" s="281"/>
      <c r="L54" s="272"/>
      <c r="M54" s="280"/>
      <c r="N54" s="280"/>
      <c r="O54" s="279"/>
    </row>
    <row r="55" spans="1:15" ht="54.75" hidden="1" customHeight="1" x14ac:dyDescent="0.2">
      <c r="A55" s="568"/>
      <c r="B55" s="568"/>
      <c r="C55" s="551"/>
      <c r="D55" s="551"/>
      <c r="E55" s="294"/>
      <c r="F55" s="265"/>
      <c r="G55" s="276"/>
      <c r="H55" s="555"/>
      <c r="I55" s="569"/>
      <c r="J55" s="562"/>
      <c r="K55" s="281"/>
      <c r="L55" s="272"/>
      <c r="M55" s="280"/>
      <c r="N55" s="280"/>
      <c r="O55" s="279"/>
    </row>
    <row r="56" spans="1:15" ht="54.75" hidden="1" customHeight="1" x14ac:dyDescent="0.2">
      <c r="A56" s="568"/>
      <c r="B56" s="568"/>
      <c r="C56" s="551"/>
      <c r="D56" s="551"/>
      <c r="E56" s="294"/>
      <c r="F56" s="265"/>
      <c r="G56" s="290"/>
      <c r="H56" s="554" t="s">
        <v>338</v>
      </c>
      <c r="I56" s="569"/>
      <c r="J56" s="561"/>
      <c r="K56" s="281"/>
      <c r="L56" s="272"/>
      <c r="M56" s="280"/>
      <c r="N56" s="280"/>
      <c r="O56" s="279"/>
    </row>
    <row r="57" spans="1:15" ht="54.75" hidden="1" customHeight="1" x14ac:dyDescent="0.2">
      <c r="A57" s="568"/>
      <c r="B57" s="568"/>
      <c r="C57" s="551"/>
      <c r="D57" s="551"/>
      <c r="E57" s="294"/>
      <c r="F57" s="265"/>
      <c r="G57" s="276"/>
      <c r="H57" s="555"/>
      <c r="I57" s="569"/>
      <c r="J57" s="562"/>
      <c r="K57" s="281"/>
      <c r="L57" s="272"/>
      <c r="M57" s="280"/>
      <c r="N57" s="280"/>
      <c r="O57" s="279"/>
    </row>
    <row r="58" spans="1:15" ht="54.75" hidden="1" customHeight="1" x14ac:dyDescent="0.2">
      <c r="A58" s="568"/>
      <c r="B58" s="568"/>
      <c r="C58" s="551"/>
      <c r="D58" s="551"/>
      <c r="E58" s="294"/>
      <c r="F58" s="265"/>
      <c r="G58" s="290"/>
      <c r="H58" s="554" t="s">
        <v>338</v>
      </c>
      <c r="I58" s="569"/>
      <c r="J58" s="561"/>
      <c r="K58" s="281"/>
      <c r="L58" s="272"/>
      <c r="M58" s="280"/>
      <c r="N58" s="280"/>
      <c r="O58" s="279"/>
    </row>
    <row r="59" spans="1:15" ht="54.75" hidden="1" customHeight="1" x14ac:dyDescent="0.2">
      <c r="A59" s="568"/>
      <c r="B59" s="568"/>
      <c r="C59" s="551"/>
      <c r="D59" s="551"/>
      <c r="E59" s="294"/>
      <c r="F59" s="265"/>
      <c r="G59" s="276"/>
      <c r="H59" s="555"/>
      <c r="I59" s="569"/>
      <c r="J59" s="562"/>
      <c r="K59" s="281"/>
      <c r="L59" s="272"/>
      <c r="M59" s="280"/>
      <c r="N59" s="280"/>
      <c r="O59" s="279"/>
    </row>
    <row r="60" spans="1:15" ht="54.75" hidden="1" customHeight="1" x14ac:dyDescent="0.2">
      <c r="A60" s="568"/>
      <c r="B60" s="568"/>
      <c r="C60" s="551"/>
      <c r="D60" s="551"/>
      <c r="E60" s="294"/>
      <c r="F60" s="265"/>
      <c r="G60" s="290"/>
      <c r="H60" s="554" t="s">
        <v>338</v>
      </c>
      <c r="I60" s="569"/>
      <c r="J60" s="561"/>
      <c r="K60" s="281"/>
      <c r="L60" s="272"/>
      <c r="M60" s="280"/>
      <c r="N60" s="280"/>
      <c r="O60" s="279"/>
    </row>
    <row r="61" spans="1:15" ht="54.75" hidden="1" customHeight="1" x14ac:dyDescent="0.2">
      <c r="A61" s="568"/>
      <c r="B61" s="568"/>
      <c r="C61" s="551"/>
      <c r="D61" s="551"/>
      <c r="E61" s="294"/>
      <c r="F61" s="265"/>
      <c r="G61" s="276"/>
      <c r="H61" s="555"/>
      <c r="I61" s="569"/>
      <c r="J61" s="562"/>
      <c r="K61" s="281"/>
      <c r="L61" s="272"/>
      <c r="M61" s="280"/>
      <c r="N61" s="280"/>
      <c r="O61" s="279"/>
    </row>
    <row r="62" spans="1:15" ht="55.5" hidden="1" customHeight="1" x14ac:dyDescent="0.2">
      <c r="A62" s="568"/>
      <c r="B62" s="568"/>
      <c r="C62" s="551"/>
      <c r="D62" s="551"/>
      <c r="E62" s="294"/>
      <c r="F62" s="265"/>
      <c r="G62" s="290"/>
      <c r="H62" s="554" t="s">
        <v>338</v>
      </c>
      <c r="I62" s="569"/>
      <c r="J62" s="561"/>
      <c r="K62" s="281"/>
      <c r="L62" s="272"/>
      <c r="M62" s="280"/>
      <c r="N62" s="280"/>
      <c r="O62" s="279"/>
    </row>
    <row r="63" spans="1:15" ht="15" hidden="1" x14ac:dyDescent="0.2">
      <c r="A63" s="568"/>
      <c r="B63" s="568"/>
      <c r="C63" s="551"/>
      <c r="D63" s="551"/>
      <c r="E63" s="294"/>
      <c r="F63" s="265"/>
      <c r="G63" s="276"/>
      <c r="H63" s="555"/>
      <c r="I63" s="569"/>
      <c r="J63" s="562"/>
      <c r="K63" s="281"/>
      <c r="L63" s="272"/>
      <c r="M63" s="280"/>
      <c r="N63" s="280"/>
      <c r="O63" s="279"/>
    </row>
    <row r="64" spans="1:15" ht="54" hidden="1" customHeight="1" x14ac:dyDescent="0.2">
      <c r="A64" s="568"/>
      <c r="B64" s="568"/>
      <c r="C64" s="551"/>
      <c r="D64" s="551"/>
      <c r="E64" s="294"/>
      <c r="F64" s="265"/>
      <c r="G64" s="290"/>
      <c r="H64" s="554" t="s">
        <v>338</v>
      </c>
      <c r="I64" s="569"/>
      <c r="J64" s="561"/>
      <c r="K64" s="281"/>
      <c r="L64" s="272"/>
      <c r="M64" s="280"/>
      <c r="N64" s="280"/>
      <c r="O64" s="279"/>
    </row>
    <row r="65" spans="1:15" ht="48" hidden="1" customHeight="1" x14ac:dyDescent="0.2">
      <c r="A65" s="568"/>
      <c r="B65" s="568"/>
      <c r="C65" s="551"/>
      <c r="D65" s="551"/>
      <c r="E65" s="294"/>
      <c r="F65" s="265"/>
      <c r="G65" s="276"/>
      <c r="H65" s="555"/>
      <c r="I65" s="569"/>
      <c r="J65" s="562"/>
      <c r="K65" s="281"/>
      <c r="L65" s="272"/>
      <c r="M65" s="280"/>
      <c r="N65" s="280"/>
      <c r="O65" s="279"/>
    </row>
    <row r="66" spans="1:15" ht="32" hidden="1" customHeight="1" x14ac:dyDescent="0.2">
      <c r="A66" s="568"/>
      <c r="B66" s="568"/>
      <c r="C66" s="551"/>
      <c r="D66" s="551"/>
      <c r="E66" s="294"/>
      <c r="F66" s="265"/>
      <c r="G66" s="290"/>
      <c r="H66" s="554" t="s">
        <v>338</v>
      </c>
      <c r="I66" s="569"/>
      <c r="J66" s="561"/>
      <c r="K66" s="281"/>
      <c r="L66" s="272"/>
      <c r="M66" s="280"/>
      <c r="N66" s="280"/>
      <c r="O66" s="279"/>
    </row>
    <row r="67" spans="1:15" ht="48" hidden="1" customHeight="1" x14ac:dyDescent="0.2">
      <c r="A67" s="568"/>
      <c r="B67" s="568"/>
      <c r="C67" s="551"/>
      <c r="D67" s="551"/>
      <c r="E67" s="294"/>
      <c r="F67" s="265"/>
      <c r="G67" s="276"/>
      <c r="H67" s="555"/>
      <c r="I67" s="569"/>
      <c r="J67" s="562"/>
      <c r="K67" s="281"/>
      <c r="L67" s="272"/>
      <c r="M67" s="280"/>
      <c r="N67" s="280"/>
      <c r="O67" s="279"/>
    </row>
    <row r="68" spans="1:15" ht="15" hidden="1" x14ac:dyDescent="0.2">
      <c r="A68" s="568"/>
      <c r="B68" s="568"/>
      <c r="C68" s="551"/>
      <c r="D68" s="551"/>
      <c r="E68" s="294"/>
      <c r="F68" s="265"/>
      <c r="G68" s="290"/>
      <c r="H68" s="554" t="s">
        <v>338</v>
      </c>
      <c r="I68" s="569"/>
      <c r="J68" s="561"/>
      <c r="K68" s="281"/>
      <c r="L68" s="272"/>
      <c r="M68" s="280"/>
      <c r="N68" s="280"/>
      <c r="O68" s="279"/>
    </row>
    <row r="69" spans="1:15" ht="15" hidden="1" x14ac:dyDescent="0.2">
      <c r="A69" s="568"/>
      <c r="B69" s="568"/>
      <c r="C69" s="551"/>
      <c r="D69" s="551"/>
      <c r="E69" s="294"/>
      <c r="F69" s="265"/>
      <c r="G69" s="276"/>
      <c r="H69" s="555"/>
      <c r="I69" s="569"/>
      <c r="J69" s="562"/>
      <c r="K69" s="281"/>
      <c r="L69" s="272"/>
      <c r="M69" s="280"/>
      <c r="N69" s="280"/>
      <c r="O69" s="279"/>
    </row>
    <row r="70" spans="1:15" ht="25.5" hidden="1" customHeight="1" x14ac:dyDescent="0.2">
      <c r="A70" s="568"/>
      <c r="B70" s="568"/>
      <c r="C70" s="551"/>
      <c r="D70" s="551"/>
      <c r="E70" s="294"/>
      <c r="F70" s="265"/>
      <c r="G70" s="282"/>
      <c r="H70" s="554" t="s">
        <v>338</v>
      </c>
      <c r="I70" s="569"/>
      <c r="J70" s="561"/>
      <c r="K70" s="281"/>
      <c r="L70" s="272"/>
      <c r="M70" s="280"/>
      <c r="N70" s="280"/>
      <c r="O70" s="279"/>
    </row>
    <row r="71" spans="1:15" ht="15" hidden="1" x14ac:dyDescent="0.2">
      <c r="A71" s="568"/>
      <c r="B71" s="568"/>
      <c r="C71" s="551"/>
      <c r="D71" s="551"/>
      <c r="E71" s="294"/>
      <c r="F71" s="265"/>
      <c r="G71" s="276"/>
      <c r="H71" s="555"/>
      <c r="I71" s="569"/>
      <c r="J71" s="562"/>
      <c r="K71" s="281"/>
      <c r="L71" s="272"/>
      <c r="M71" s="280"/>
      <c r="N71" s="280"/>
      <c r="O71" s="279"/>
    </row>
    <row r="72" spans="1:15" ht="72.75" hidden="1" customHeight="1" x14ac:dyDescent="0.2">
      <c r="A72" s="568"/>
      <c r="B72" s="568"/>
      <c r="C72" s="551"/>
      <c r="D72" s="551"/>
      <c r="E72" s="294"/>
      <c r="F72" s="265"/>
      <c r="G72" s="291"/>
      <c r="H72" s="554" t="s">
        <v>338</v>
      </c>
      <c r="I72" s="569"/>
      <c r="J72" s="561"/>
      <c r="K72" s="281"/>
      <c r="L72" s="272"/>
      <c r="M72" s="280"/>
      <c r="N72" s="280"/>
      <c r="O72" s="279"/>
    </row>
    <row r="73" spans="1:15" ht="44.25" hidden="1" customHeight="1" x14ac:dyDescent="0.2">
      <c r="A73" s="568"/>
      <c r="B73" s="568"/>
      <c r="C73" s="551"/>
      <c r="D73" s="551"/>
      <c r="E73" s="294"/>
      <c r="F73" s="265"/>
      <c r="G73" s="276"/>
      <c r="H73" s="555"/>
      <c r="I73" s="569"/>
      <c r="J73" s="562"/>
      <c r="K73" s="281"/>
      <c r="L73" s="272"/>
      <c r="M73" s="280"/>
      <c r="N73" s="280"/>
      <c r="O73" s="279"/>
    </row>
    <row r="74" spans="1:15" ht="27.75" hidden="1" customHeight="1" x14ac:dyDescent="0.2">
      <c r="A74" s="568"/>
      <c r="B74" s="568"/>
      <c r="C74" s="551"/>
      <c r="D74" s="551"/>
      <c r="E74" s="293"/>
      <c r="F74" s="265"/>
      <c r="G74" s="290"/>
      <c r="H74" s="554" t="s">
        <v>338</v>
      </c>
      <c r="I74" s="569"/>
      <c r="J74" s="561"/>
      <c r="K74" s="281"/>
      <c r="L74" s="272"/>
      <c r="M74" s="280"/>
      <c r="N74" s="280"/>
      <c r="O74" s="279"/>
    </row>
    <row r="75" spans="1:15" ht="40.5" hidden="1" customHeight="1" x14ac:dyDescent="0.2">
      <c r="A75" s="568"/>
      <c r="B75" s="568"/>
      <c r="C75" s="551"/>
      <c r="D75" s="551"/>
      <c r="E75" s="292"/>
      <c r="F75" s="265"/>
      <c r="G75" s="276"/>
      <c r="H75" s="555"/>
      <c r="I75" s="555"/>
      <c r="J75" s="562"/>
      <c r="K75" s="281"/>
      <c r="L75" s="272"/>
      <c r="M75" s="280"/>
      <c r="N75" s="280"/>
      <c r="O75" s="279"/>
    </row>
    <row r="76" spans="1:15" ht="45" hidden="1" customHeight="1" x14ac:dyDescent="0.2">
      <c r="A76" s="568"/>
      <c r="B76" s="568"/>
      <c r="C76" s="551"/>
      <c r="D76" s="551"/>
      <c r="E76" s="286"/>
      <c r="F76" s="265"/>
      <c r="G76" s="291"/>
      <c r="H76" s="554" t="s">
        <v>337</v>
      </c>
      <c r="I76" s="559"/>
      <c r="J76" s="561"/>
      <c r="K76" s="281"/>
      <c r="L76" s="272"/>
      <c r="M76" s="280"/>
      <c r="N76" s="280"/>
      <c r="O76" s="279"/>
    </row>
    <row r="77" spans="1:15" ht="36.75" hidden="1" customHeight="1" x14ac:dyDescent="0.2">
      <c r="A77" s="568"/>
      <c r="B77" s="568"/>
      <c r="C77" s="551"/>
      <c r="D77" s="551"/>
      <c r="E77" s="286"/>
      <c r="F77" s="265"/>
      <c r="G77" s="276"/>
      <c r="H77" s="555"/>
      <c r="I77" s="567"/>
      <c r="J77" s="562"/>
      <c r="K77" s="281"/>
      <c r="L77" s="272"/>
      <c r="M77" s="280"/>
      <c r="N77" s="280"/>
      <c r="O77" s="279"/>
    </row>
    <row r="78" spans="1:15" ht="86.25" hidden="1" customHeight="1" x14ac:dyDescent="0.2">
      <c r="A78" s="568"/>
      <c r="B78" s="568"/>
      <c r="C78" s="551"/>
      <c r="D78" s="551"/>
      <c r="E78" s="286"/>
      <c r="F78" s="265"/>
      <c r="G78" s="291"/>
      <c r="H78" s="554" t="s">
        <v>336</v>
      </c>
      <c r="I78" s="567"/>
      <c r="J78" s="561"/>
      <c r="K78" s="281"/>
      <c r="L78" s="272"/>
      <c r="M78" s="280"/>
      <c r="N78" s="280"/>
      <c r="O78" s="279"/>
    </row>
    <row r="79" spans="1:15" ht="41.25" hidden="1" customHeight="1" x14ac:dyDescent="0.2">
      <c r="A79" s="568"/>
      <c r="B79" s="568"/>
      <c r="C79" s="551"/>
      <c r="D79" s="551"/>
      <c r="E79" s="286"/>
      <c r="F79" s="265"/>
      <c r="G79" s="276"/>
      <c r="H79" s="555"/>
      <c r="I79" s="567"/>
      <c r="J79" s="562"/>
      <c r="K79" s="281"/>
      <c r="L79" s="272"/>
      <c r="M79" s="280"/>
      <c r="N79" s="280"/>
      <c r="O79" s="279"/>
    </row>
    <row r="80" spans="1:15" ht="38.25" hidden="1" customHeight="1" x14ac:dyDescent="0.2">
      <c r="A80" s="568"/>
      <c r="B80" s="568"/>
      <c r="C80" s="551"/>
      <c r="D80" s="551"/>
      <c r="E80" s="286"/>
      <c r="F80" s="265"/>
      <c r="G80" s="290"/>
      <c r="H80" s="554" t="s">
        <v>335</v>
      </c>
      <c r="I80" s="567"/>
      <c r="J80" s="561"/>
      <c r="K80" s="281"/>
      <c r="L80" s="272"/>
      <c r="M80" s="280"/>
      <c r="N80" s="280"/>
      <c r="O80" s="279"/>
    </row>
    <row r="81" spans="1:15" ht="15" hidden="1" x14ac:dyDescent="0.2">
      <c r="A81" s="568"/>
      <c r="B81" s="568"/>
      <c r="C81" s="551"/>
      <c r="D81" s="551"/>
      <c r="E81" s="286"/>
      <c r="F81" s="265"/>
      <c r="G81" s="276"/>
      <c r="H81" s="555"/>
      <c r="I81" s="560"/>
      <c r="J81" s="562"/>
      <c r="K81" s="281"/>
      <c r="L81" s="272"/>
      <c r="M81" s="280"/>
      <c r="N81" s="280"/>
      <c r="O81" s="279"/>
    </row>
    <row r="82" spans="1:15" ht="45" hidden="1" customHeight="1" x14ac:dyDescent="0.2">
      <c r="A82" s="568"/>
      <c r="B82" s="568"/>
      <c r="C82" s="551"/>
      <c r="D82" s="551"/>
      <c r="E82" s="286"/>
      <c r="F82" s="265"/>
      <c r="G82" s="282"/>
      <c r="H82" s="554" t="s">
        <v>320</v>
      </c>
      <c r="I82" s="566"/>
      <c r="J82" s="561"/>
      <c r="K82" s="281"/>
      <c r="L82" s="272"/>
      <c r="M82" s="280"/>
      <c r="N82" s="280"/>
      <c r="O82" s="279"/>
    </row>
    <row r="83" spans="1:15" ht="34" hidden="1" customHeight="1" x14ac:dyDescent="0.2">
      <c r="A83" s="568"/>
      <c r="B83" s="568"/>
      <c r="C83" s="551"/>
      <c r="D83" s="551"/>
      <c r="E83" s="286"/>
      <c r="F83" s="265"/>
      <c r="G83" s="276"/>
      <c r="H83" s="555"/>
      <c r="I83" s="566"/>
      <c r="J83" s="562"/>
      <c r="K83" s="281"/>
      <c r="L83" s="272"/>
      <c r="M83" s="280"/>
      <c r="N83" s="280"/>
      <c r="O83" s="279"/>
    </row>
    <row r="84" spans="1:15" ht="56.25" hidden="1" customHeight="1" x14ac:dyDescent="0.2">
      <c r="A84" s="568"/>
      <c r="B84" s="568"/>
      <c r="C84" s="551"/>
      <c r="D84" s="551"/>
      <c r="E84" s="283"/>
      <c r="F84" s="265"/>
      <c r="G84" s="282"/>
      <c r="H84" s="554" t="s">
        <v>320</v>
      </c>
      <c r="I84" s="566"/>
      <c r="J84" s="561"/>
      <c r="K84" s="281"/>
      <c r="L84" s="272"/>
      <c r="M84" s="280"/>
      <c r="N84" s="280"/>
      <c r="O84" s="279"/>
    </row>
    <row r="85" spans="1:15" ht="34" hidden="1" customHeight="1" x14ac:dyDescent="0.2">
      <c r="A85" s="568"/>
      <c r="B85" s="568"/>
      <c r="C85" s="551"/>
      <c r="D85" s="551"/>
      <c r="E85" s="278"/>
      <c r="F85" s="265"/>
      <c r="G85" s="276"/>
      <c r="H85" s="555"/>
      <c r="I85" s="566"/>
      <c r="J85" s="562"/>
      <c r="K85" s="281"/>
      <c r="L85" s="272"/>
      <c r="M85" s="280"/>
      <c r="N85" s="280"/>
      <c r="O85" s="279"/>
    </row>
    <row r="86" spans="1:15" ht="121" hidden="1" customHeight="1" x14ac:dyDescent="0.2">
      <c r="A86" s="568"/>
      <c r="B86" s="568"/>
      <c r="C86" s="551"/>
      <c r="D86" s="551"/>
      <c r="E86" s="286"/>
      <c r="F86" s="277"/>
      <c r="G86" s="288"/>
      <c r="H86" s="554" t="s">
        <v>334</v>
      </c>
      <c r="I86" s="559"/>
      <c r="J86" s="561"/>
      <c r="K86" s="287"/>
      <c r="L86" s="273"/>
      <c r="M86" s="287"/>
      <c r="N86" s="280"/>
      <c r="O86" s="279"/>
    </row>
    <row r="87" spans="1:15" ht="104.25" hidden="1" customHeight="1" x14ac:dyDescent="0.2">
      <c r="A87" s="568"/>
      <c r="B87" s="568"/>
      <c r="C87" s="551"/>
      <c r="D87" s="551"/>
      <c r="E87" s="286"/>
      <c r="F87" s="277"/>
      <c r="G87" s="285"/>
      <c r="H87" s="555"/>
      <c r="I87" s="560"/>
      <c r="J87" s="562"/>
      <c r="K87" s="284"/>
      <c r="L87" s="273"/>
      <c r="M87" s="284"/>
      <c r="N87" s="280"/>
      <c r="O87" s="279"/>
    </row>
    <row r="88" spans="1:15" ht="34" hidden="1" customHeight="1" x14ac:dyDescent="0.2">
      <c r="A88" s="568"/>
      <c r="B88" s="568"/>
      <c r="C88" s="551"/>
      <c r="D88" s="557"/>
      <c r="E88" s="283"/>
      <c r="F88" s="277"/>
      <c r="G88" s="282"/>
      <c r="H88" s="563" t="s">
        <v>333</v>
      </c>
      <c r="I88" s="564"/>
      <c r="J88" s="561"/>
      <c r="K88" s="281"/>
      <c r="L88" s="272"/>
      <c r="M88" s="280"/>
      <c r="N88" s="280"/>
      <c r="O88" s="279"/>
    </row>
    <row r="89" spans="1:15" ht="111" hidden="1" customHeight="1" x14ac:dyDescent="0.2">
      <c r="A89" s="568"/>
      <c r="B89" s="568"/>
      <c r="C89" s="551"/>
      <c r="D89" s="558"/>
      <c r="E89" s="278"/>
      <c r="F89" s="277"/>
      <c r="G89" s="276"/>
      <c r="H89" s="563"/>
      <c r="I89" s="565"/>
      <c r="J89" s="562"/>
      <c r="K89" s="274"/>
      <c r="L89" s="272"/>
      <c r="M89" s="271"/>
      <c r="N89" s="271"/>
      <c r="O89" s="270"/>
    </row>
    <row r="90" spans="1:15" ht="56.25" hidden="1" customHeight="1" x14ac:dyDescent="0.2">
      <c r="A90" s="568"/>
      <c r="B90" s="568"/>
      <c r="C90" s="551" t="s">
        <v>324</v>
      </c>
      <c r="D90" s="551" t="s">
        <v>323</v>
      </c>
      <c r="E90" s="557" t="s">
        <v>332</v>
      </c>
      <c r="F90" s="269" t="s">
        <v>331</v>
      </c>
      <c r="G90" s="552">
        <v>0.8</v>
      </c>
      <c r="H90" s="554" t="s">
        <v>326</v>
      </c>
      <c r="I90" s="556" t="s">
        <v>330</v>
      </c>
      <c r="J90" s="544" t="s">
        <v>318</v>
      </c>
      <c r="K90" s="268"/>
      <c r="L90" s="263"/>
      <c r="M90" s="267"/>
      <c r="N90" s="267"/>
      <c r="O90" s="267"/>
    </row>
    <row r="91" spans="1:15" ht="63" hidden="1" customHeight="1" x14ac:dyDescent="0.2">
      <c r="A91" s="568"/>
      <c r="B91" s="568"/>
      <c r="C91" s="551"/>
      <c r="D91" s="551"/>
      <c r="E91" s="558"/>
      <c r="F91" s="266" t="s">
        <v>329</v>
      </c>
      <c r="G91" s="553"/>
      <c r="H91" s="555"/>
      <c r="I91" s="556"/>
      <c r="J91" s="546"/>
      <c r="K91" s="264"/>
      <c r="L91" s="263"/>
      <c r="M91" s="262"/>
      <c r="N91" s="262"/>
      <c r="O91" s="262"/>
    </row>
    <row r="92" spans="1:15" ht="55.5" hidden="1" customHeight="1" x14ac:dyDescent="0.2">
      <c r="A92" s="568"/>
      <c r="B92" s="568"/>
      <c r="C92" s="551" t="s">
        <v>324</v>
      </c>
      <c r="D92" s="551" t="s">
        <v>323</v>
      </c>
      <c r="E92" s="557" t="s">
        <v>328</v>
      </c>
      <c r="F92" s="266" t="s">
        <v>327</v>
      </c>
      <c r="G92" s="552">
        <v>0.9</v>
      </c>
      <c r="H92" s="554" t="s">
        <v>326</v>
      </c>
      <c r="I92" s="556"/>
      <c r="J92" s="544" t="s">
        <v>318</v>
      </c>
      <c r="K92" s="264"/>
      <c r="L92" s="263"/>
      <c r="M92" s="262"/>
      <c r="N92" s="262"/>
      <c r="O92" s="262"/>
    </row>
    <row r="93" spans="1:15" ht="68.25" hidden="1" customHeight="1" x14ac:dyDescent="0.2">
      <c r="A93" s="568"/>
      <c r="B93" s="568"/>
      <c r="C93" s="551"/>
      <c r="D93" s="551"/>
      <c r="E93" s="558"/>
      <c r="F93" s="266" t="s">
        <v>325</v>
      </c>
      <c r="G93" s="553"/>
      <c r="H93" s="555"/>
      <c r="I93" s="556"/>
      <c r="J93" s="546"/>
      <c r="K93" s="264"/>
      <c r="L93" s="263"/>
      <c r="M93" s="262"/>
      <c r="N93" s="262"/>
      <c r="O93" s="262"/>
    </row>
    <row r="94" spans="1:15" ht="54" hidden="1" customHeight="1" x14ac:dyDescent="0.2">
      <c r="A94" s="568"/>
      <c r="B94" s="568"/>
      <c r="C94" s="551" t="s">
        <v>324</v>
      </c>
      <c r="D94" s="551" t="s">
        <v>323</v>
      </c>
      <c r="E94" s="551" t="s">
        <v>322</v>
      </c>
      <c r="F94" s="265" t="s">
        <v>321</v>
      </c>
      <c r="G94" s="552">
        <v>0.8</v>
      </c>
      <c r="H94" s="554" t="s">
        <v>320</v>
      </c>
      <c r="I94" s="556" t="s">
        <v>319</v>
      </c>
      <c r="J94" s="544" t="s">
        <v>318</v>
      </c>
      <c r="K94" s="264"/>
      <c r="L94" s="263"/>
      <c r="M94" s="262"/>
      <c r="N94" s="262"/>
      <c r="O94" s="262"/>
    </row>
    <row r="95" spans="1:15" ht="66.75" hidden="1" customHeight="1" x14ac:dyDescent="0.2">
      <c r="A95" s="568"/>
      <c r="B95" s="568"/>
      <c r="C95" s="551"/>
      <c r="D95" s="551"/>
      <c r="E95" s="551"/>
      <c r="F95" s="265" t="s">
        <v>317</v>
      </c>
      <c r="G95" s="553"/>
      <c r="H95" s="555"/>
      <c r="I95" s="556"/>
      <c r="J95" s="546"/>
      <c r="K95" s="264"/>
      <c r="L95" s="263"/>
      <c r="M95" s="262"/>
      <c r="N95" s="262"/>
      <c r="O95" s="262"/>
    </row>
    <row r="96" spans="1:15" ht="12.75" hidden="1" customHeight="1" x14ac:dyDescent="0.2">
      <c r="C96" s="261"/>
      <c r="D96" s="261"/>
      <c r="E96" s="261"/>
      <c r="F96" s="261"/>
      <c r="L96" s="260"/>
    </row>
    <row r="97" spans="3:12" ht="12.75" hidden="1" customHeight="1" x14ac:dyDescent="0.2">
      <c r="C97" s="261"/>
      <c r="D97" s="261"/>
      <c r="E97" s="261"/>
      <c r="F97" s="261"/>
      <c r="L97" s="260"/>
    </row>
    <row r="98" spans="3:12" ht="12.75" hidden="1" customHeight="1" x14ac:dyDescent="0.2">
      <c r="C98" s="261"/>
      <c r="D98" s="261"/>
      <c r="E98" s="261"/>
      <c r="F98" s="261"/>
      <c r="L98" s="260"/>
    </row>
    <row r="99" spans="3:12" ht="12.75" hidden="1" customHeight="1" x14ac:dyDescent="0.2">
      <c r="C99" s="261"/>
      <c r="D99" s="261"/>
      <c r="E99" s="261"/>
      <c r="F99" s="261"/>
      <c r="L99" s="260"/>
    </row>
    <row r="100" spans="3:12" ht="12.75" hidden="1" customHeight="1" x14ac:dyDescent="0.2">
      <c r="C100" s="261"/>
      <c r="D100" s="261"/>
      <c r="E100" s="261"/>
      <c r="F100" s="261"/>
      <c r="L100" s="260"/>
    </row>
    <row r="101" spans="3:12" ht="12.75" hidden="1" customHeight="1" x14ac:dyDescent="0.2">
      <c r="C101" s="261"/>
      <c r="D101" s="261"/>
      <c r="E101" s="261"/>
      <c r="F101" s="261"/>
      <c r="L101" s="260"/>
    </row>
    <row r="102" spans="3:12" ht="12.75" hidden="1" customHeight="1" x14ac:dyDescent="0.2">
      <c r="C102" s="261"/>
      <c r="D102" s="261"/>
      <c r="E102" s="261"/>
      <c r="F102" s="261"/>
      <c r="L102" s="260"/>
    </row>
    <row r="103" spans="3:12" ht="12.75" hidden="1" customHeight="1" x14ac:dyDescent="0.2">
      <c r="C103" s="261"/>
      <c r="D103" s="261"/>
      <c r="E103" s="261"/>
      <c r="F103" s="261"/>
      <c r="L103" s="260"/>
    </row>
    <row r="104" spans="3:12" ht="12.75" hidden="1" customHeight="1" x14ac:dyDescent="0.2">
      <c r="C104" s="261"/>
      <c r="D104" s="261"/>
      <c r="E104" s="261"/>
      <c r="F104" s="261"/>
      <c r="L104" s="260"/>
    </row>
    <row r="105" spans="3:12" ht="12.75" hidden="1" customHeight="1" x14ac:dyDescent="0.2">
      <c r="C105" s="261"/>
      <c r="D105" s="261"/>
      <c r="E105" s="261"/>
      <c r="F105" s="261"/>
      <c r="L105" s="260"/>
    </row>
    <row r="106" spans="3:12" ht="12.75" hidden="1" customHeight="1" x14ac:dyDescent="0.2">
      <c r="C106" s="261"/>
      <c r="D106" s="261"/>
      <c r="E106" s="261"/>
      <c r="F106" s="261"/>
      <c r="L106" s="260"/>
    </row>
    <row r="107" spans="3:12" ht="12.75" hidden="1" customHeight="1" x14ac:dyDescent="0.2">
      <c r="C107" s="261"/>
      <c r="D107" s="261"/>
      <c r="E107" s="261"/>
      <c r="F107" s="261"/>
      <c r="L107" s="260"/>
    </row>
    <row r="108" spans="3:12" ht="12.75" hidden="1" customHeight="1" x14ac:dyDescent="0.2">
      <c r="C108" s="261"/>
      <c r="D108" s="261"/>
      <c r="E108" s="261"/>
      <c r="F108" s="261"/>
      <c r="L108" s="260"/>
    </row>
    <row r="109" spans="3:12" ht="12.75" hidden="1" customHeight="1" x14ac:dyDescent="0.2">
      <c r="C109" s="261"/>
      <c r="D109" s="261"/>
      <c r="E109" s="261"/>
      <c r="F109" s="261"/>
      <c r="L109" s="260"/>
    </row>
    <row r="110" spans="3:12" ht="12.75" hidden="1" customHeight="1" x14ac:dyDescent="0.2">
      <c r="C110" s="261"/>
      <c r="D110" s="261"/>
      <c r="E110" s="261"/>
      <c r="F110" s="261"/>
      <c r="L110" s="260"/>
    </row>
    <row r="111" spans="3:12" ht="12.75" hidden="1" customHeight="1" x14ac:dyDescent="0.2">
      <c r="C111" s="261"/>
      <c r="D111" s="261"/>
      <c r="E111" s="261"/>
      <c r="F111" s="261"/>
      <c r="L111" s="260"/>
    </row>
    <row r="112" spans="3:12" ht="12.75" hidden="1" customHeight="1" x14ac:dyDescent="0.2">
      <c r="C112" s="261"/>
      <c r="D112" s="261"/>
      <c r="E112" s="261"/>
      <c r="F112" s="261"/>
      <c r="L112" s="260"/>
    </row>
    <row r="113" spans="3:12" ht="12.75" hidden="1" customHeight="1" x14ac:dyDescent="0.2">
      <c r="C113" s="261"/>
      <c r="D113" s="261"/>
      <c r="E113" s="261"/>
      <c r="F113" s="261"/>
      <c r="L113" s="260"/>
    </row>
    <row r="114" spans="3:12" ht="12.75" hidden="1" customHeight="1" x14ac:dyDescent="0.2">
      <c r="C114" s="261"/>
      <c r="D114" s="261"/>
      <c r="E114" s="261"/>
      <c r="F114" s="261"/>
      <c r="L114" s="260"/>
    </row>
    <row r="115" spans="3:12" ht="12.75" hidden="1" customHeight="1" x14ac:dyDescent="0.2">
      <c r="C115" s="261"/>
      <c r="D115" s="261"/>
      <c r="E115" s="261"/>
      <c r="F115" s="261"/>
      <c r="L115" s="260"/>
    </row>
    <row r="116" spans="3:12" ht="12.75" hidden="1" customHeight="1" x14ac:dyDescent="0.2">
      <c r="C116" s="261"/>
      <c r="D116" s="261"/>
      <c r="E116" s="261"/>
      <c r="F116" s="261"/>
      <c r="L116" s="260"/>
    </row>
    <row r="117" spans="3:12" ht="12.75" hidden="1" customHeight="1" x14ac:dyDescent="0.2">
      <c r="C117" s="261"/>
      <c r="D117" s="261"/>
      <c r="E117" s="261"/>
      <c r="F117" s="261"/>
      <c r="L117" s="260"/>
    </row>
    <row r="118" spans="3:12" ht="12.75" hidden="1" customHeight="1" x14ac:dyDescent="0.2">
      <c r="C118" s="261"/>
      <c r="D118" s="261"/>
      <c r="E118" s="261"/>
      <c r="F118" s="261"/>
      <c r="L118" s="260"/>
    </row>
    <row r="119" spans="3:12" ht="12.75" hidden="1" customHeight="1" x14ac:dyDescent="0.2">
      <c r="C119" s="261"/>
      <c r="D119" s="261"/>
      <c r="E119" s="261"/>
      <c r="F119" s="261"/>
      <c r="L119" s="260"/>
    </row>
    <row r="120" spans="3:12" ht="12.75" hidden="1" customHeight="1" x14ac:dyDescent="0.2">
      <c r="C120" s="261"/>
      <c r="D120" s="261"/>
      <c r="E120" s="261"/>
      <c r="F120" s="261"/>
      <c r="L120" s="260"/>
    </row>
    <row r="121" spans="3:12" ht="12.75" hidden="1" customHeight="1" x14ac:dyDescent="0.2">
      <c r="C121" s="261"/>
      <c r="D121" s="261"/>
      <c r="E121" s="261"/>
      <c r="F121" s="261"/>
      <c r="L121" s="260"/>
    </row>
    <row r="122" spans="3:12" ht="12.75" hidden="1" customHeight="1" x14ac:dyDescent="0.2">
      <c r="C122" s="261"/>
      <c r="D122" s="261"/>
      <c r="E122" s="261"/>
      <c r="F122" s="261"/>
      <c r="L122" s="260"/>
    </row>
    <row r="123" spans="3:12" ht="12.75" hidden="1" customHeight="1" x14ac:dyDescent="0.2">
      <c r="C123" s="261"/>
      <c r="D123" s="261"/>
      <c r="E123" s="261"/>
      <c r="F123" s="261"/>
      <c r="L123" s="260"/>
    </row>
    <row r="124" spans="3:12" ht="12.75" hidden="1" customHeight="1" x14ac:dyDescent="0.2">
      <c r="C124" s="261"/>
      <c r="D124" s="261"/>
      <c r="E124" s="261"/>
      <c r="F124" s="261"/>
      <c r="L124" s="260"/>
    </row>
    <row r="125" spans="3:12" ht="12.75" hidden="1" customHeight="1" x14ac:dyDescent="0.2">
      <c r="C125" s="261"/>
      <c r="D125" s="261"/>
      <c r="E125" s="261"/>
      <c r="F125" s="261"/>
      <c r="L125" s="260"/>
    </row>
    <row r="126" spans="3:12" ht="12.75" hidden="1" customHeight="1" x14ac:dyDescent="0.2">
      <c r="C126" s="261"/>
      <c r="D126" s="261"/>
      <c r="E126" s="261"/>
      <c r="F126" s="261"/>
      <c r="L126" s="260"/>
    </row>
    <row r="127" spans="3:12" ht="12.75" hidden="1" customHeight="1" x14ac:dyDescent="0.2">
      <c r="G127" s="257"/>
      <c r="H127" s="257"/>
      <c r="I127" s="257"/>
      <c r="J127" s="257"/>
      <c r="L127" s="260"/>
    </row>
    <row r="128" spans="3:12" ht="12.75" hidden="1" customHeight="1" x14ac:dyDescent="0.2">
      <c r="G128" s="257"/>
      <c r="H128" s="257"/>
      <c r="I128" s="257"/>
      <c r="J128" s="257"/>
      <c r="L128" s="260"/>
    </row>
    <row r="129" spans="7:12" ht="12.75" hidden="1" customHeight="1" x14ac:dyDescent="0.2">
      <c r="G129" s="257"/>
      <c r="H129" s="257"/>
      <c r="I129" s="257"/>
      <c r="J129" s="257"/>
      <c r="L129" s="260"/>
    </row>
    <row r="130" spans="7:12" ht="12.75" hidden="1" customHeight="1" x14ac:dyDescent="0.2">
      <c r="G130" s="257"/>
      <c r="H130" s="257"/>
      <c r="I130" s="257"/>
      <c r="J130" s="257"/>
      <c r="L130" s="260"/>
    </row>
    <row r="131" spans="7:12" ht="12.75" hidden="1" customHeight="1" x14ac:dyDescent="0.2">
      <c r="G131" s="257"/>
      <c r="H131" s="257"/>
      <c r="I131" s="257"/>
      <c r="J131" s="257"/>
      <c r="L131" s="260"/>
    </row>
    <row r="132" spans="7:12" x14ac:dyDescent="0.2">
      <c r="G132" s="257"/>
      <c r="H132" s="257"/>
      <c r="I132" s="257"/>
      <c r="J132" s="257"/>
    </row>
    <row r="133" spans="7:12" x14ac:dyDescent="0.2">
      <c r="G133" s="257"/>
      <c r="H133" s="257"/>
      <c r="I133" s="257"/>
      <c r="J133" s="257"/>
    </row>
    <row r="134" spans="7:12" x14ac:dyDescent="0.2">
      <c r="G134" s="257"/>
      <c r="H134" s="257"/>
      <c r="I134" s="257"/>
      <c r="J134" s="257"/>
    </row>
    <row r="135" spans="7:12" x14ac:dyDescent="0.2">
      <c r="G135" s="257"/>
      <c r="H135" s="257"/>
      <c r="I135" s="257"/>
      <c r="J135" s="257"/>
    </row>
    <row r="136" spans="7:12" x14ac:dyDescent="0.2">
      <c r="G136" s="257"/>
      <c r="H136" s="257"/>
      <c r="I136" s="257"/>
      <c r="J136" s="257"/>
    </row>
    <row r="137" spans="7:12" x14ac:dyDescent="0.2">
      <c r="G137" s="257"/>
      <c r="H137" s="257"/>
      <c r="I137" s="257"/>
      <c r="J137" s="257"/>
    </row>
    <row r="138" spans="7:12" x14ac:dyDescent="0.2">
      <c r="G138" s="257"/>
      <c r="H138" s="257"/>
      <c r="I138" s="257"/>
      <c r="J138" s="257"/>
    </row>
    <row r="139" spans="7:12" x14ac:dyDescent="0.2">
      <c r="G139" s="257"/>
      <c r="H139" s="257"/>
      <c r="I139" s="257"/>
      <c r="J139" s="257"/>
    </row>
    <row r="140" spans="7:12" x14ac:dyDescent="0.2">
      <c r="G140" s="257"/>
      <c r="H140" s="257"/>
      <c r="I140" s="257"/>
      <c r="J140" s="257"/>
    </row>
    <row r="141" spans="7:12" x14ac:dyDescent="0.2">
      <c r="G141" s="257"/>
      <c r="H141" s="257"/>
      <c r="I141" s="257"/>
      <c r="J141" s="257"/>
    </row>
    <row r="142" spans="7:12" x14ac:dyDescent="0.2">
      <c r="G142" s="257"/>
      <c r="H142" s="257"/>
      <c r="I142" s="257"/>
      <c r="J142" s="257"/>
    </row>
    <row r="143" spans="7:12" x14ac:dyDescent="0.2">
      <c r="G143" s="257"/>
      <c r="H143" s="257"/>
      <c r="I143" s="257"/>
      <c r="J143" s="257"/>
    </row>
    <row r="144" spans="7:12" x14ac:dyDescent="0.2">
      <c r="G144" s="257"/>
      <c r="H144" s="257"/>
      <c r="I144" s="257"/>
      <c r="J144" s="257"/>
    </row>
    <row r="145" s="257" customFormat="1" x14ac:dyDescent="0.2"/>
    <row r="146" s="257" customFormat="1" x14ac:dyDescent="0.2"/>
    <row r="147" s="257" customFormat="1" x14ac:dyDescent="0.2"/>
  </sheetData>
  <mergeCells count="199">
    <mergeCell ref="B12:B21"/>
    <mergeCell ref="A12:A21"/>
    <mergeCell ref="A2:AH6"/>
    <mergeCell ref="A9:A11"/>
    <mergeCell ref="B9:B11"/>
    <mergeCell ref="C9:C11"/>
    <mergeCell ref="D9:D11"/>
    <mergeCell ref="E9:E11"/>
    <mergeCell ref="F9:F11"/>
    <mergeCell ref="G9:G11"/>
    <mergeCell ref="H9:H11"/>
    <mergeCell ref="I9:I11"/>
    <mergeCell ref="C16:C17"/>
    <mergeCell ref="H16:H17"/>
    <mergeCell ref="C14:C15"/>
    <mergeCell ref="H14:H15"/>
    <mergeCell ref="J9:J11"/>
    <mergeCell ref="C12:C13"/>
    <mergeCell ref="H12:H13"/>
    <mergeCell ref="I12:I19"/>
    <mergeCell ref="I20:I21"/>
    <mergeCell ref="O10:O11"/>
    <mergeCell ref="N10:N11"/>
    <mergeCell ref="L10:L11"/>
    <mergeCell ref="C22:C23"/>
    <mergeCell ref="D22:D23"/>
    <mergeCell ref="H22:H23"/>
    <mergeCell ref="I22:I29"/>
    <mergeCell ref="J22:J23"/>
    <mergeCell ref="C20:C21"/>
    <mergeCell ref="H20:H21"/>
    <mergeCell ref="C18:C19"/>
    <mergeCell ref="H18:H19"/>
    <mergeCell ref="C28:C29"/>
    <mergeCell ref="D28:D29"/>
    <mergeCell ref="H28:H29"/>
    <mergeCell ref="J28:J29"/>
    <mergeCell ref="C26:C27"/>
    <mergeCell ref="D26:D27"/>
    <mergeCell ref="H26:H27"/>
    <mergeCell ref="J26:J27"/>
    <mergeCell ref="C24:C25"/>
    <mergeCell ref="D24:D25"/>
    <mergeCell ref="H24:H25"/>
    <mergeCell ref="J24:J25"/>
    <mergeCell ref="D12:D21"/>
    <mergeCell ref="C32:C33"/>
    <mergeCell ref="D32:D33"/>
    <mergeCell ref="H32:H33"/>
    <mergeCell ref="J32:J33"/>
    <mergeCell ref="C30:C31"/>
    <mergeCell ref="D30:D31"/>
    <mergeCell ref="H30:H31"/>
    <mergeCell ref="I30:I35"/>
    <mergeCell ref="J30:J31"/>
    <mergeCell ref="C36:C37"/>
    <mergeCell ref="D36:D37"/>
    <mergeCell ref="H36:H37"/>
    <mergeCell ref="I36:I37"/>
    <mergeCell ref="J36:J37"/>
    <mergeCell ref="C34:C35"/>
    <mergeCell ref="D34:D35"/>
    <mergeCell ref="H34:H35"/>
    <mergeCell ref="J34:J35"/>
    <mergeCell ref="C40:C41"/>
    <mergeCell ref="D40:D41"/>
    <mergeCell ref="H40:H41"/>
    <mergeCell ref="J40:J41"/>
    <mergeCell ref="C38:C39"/>
    <mergeCell ref="D38:D39"/>
    <mergeCell ref="H38:H39"/>
    <mergeCell ref="I38:I49"/>
    <mergeCell ref="J38:J39"/>
    <mergeCell ref="C46:C47"/>
    <mergeCell ref="D46:D47"/>
    <mergeCell ref="H46:H47"/>
    <mergeCell ref="J46:J47"/>
    <mergeCell ref="C44:C45"/>
    <mergeCell ref="D44:D45"/>
    <mergeCell ref="H44:H45"/>
    <mergeCell ref="J44:J45"/>
    <mergeCell ref="C42:C43"/>
    <mergeCell ref="D42:D43"/>
    <mergeCell ref="H42:H43"/>
    <mergeCell ref="J42:J43"/>
    <mergeCell ref="C50:C51"/>
    <mergeCell ref="D50:D51"/>
    <mergeCell ref="H50:H51"/>
    <mergeCell ref="I50:I51"/>
    <mergeCell ref="J50:J51"/>
    <mergeCell ref="C48:C49"/>
    <mergeCell ref="D48:D49"/>
    <mergeCell ref="H48:H49"/>
    <mergeCell ref="J48:J49"/>
    <mergeCell ref="C54:C55"/>
    <mergeCell ref="D54:D55"/>
    <mergeCell ref="H54:H55"/>
    <mergeCell ref="J54:J55"/>
    <mergeCell ref="A52:A95"/>
    <mergeCell ref="B52:B95"/>
    <mergeCell ref="C52:C53"/>
    <mergeCell ref="D52:D53"/>
    <mergeCell ref="H52:H53"/>
    <mergeCell ref="I52:I75"/>
    <mergeCell ref="J52:J53"/>
    <mergeCell ref="C62:C63"/>
    <mergeCell ref="D62:D63"/>
    <mergeCell ref="H62:H63"/>
    <mergeCell ref="J62:J63"/>
    <mergeCell ref="J60:J61"/>
    <mergeCell ref="J56:J57"/>
    <mergeCell ref="C60:C61"/>
    <mergeCell ref="D60:D61"/>
    <mergeCell ref="H60:H61"/>
    <mergeCell ref="C58:C59"/>
    <mergeCell ref="D58:D59"/>
    <mergeCell ref="H58:H59"/>
    <mergeCell ref="J58:J59"/>
    <mergeCell ref="C56:C57"/>
    <mergeCell ref="D56:D57"/>
    <mergeCell ref="H56:H57"/>
    <mergeCell ref="C68:C69"/>
    <mergeCell ref="D68:D69"/>
    <mergeCell ref="H68:H69"/>
    <mergeCell ref="J68:J69"/>
    <mergeCell ref="C66:C67"/>
    <mergeCell ref="D66:D67"/>
    <mergeCell ref="H66:H67"/>
    <mergeCell ref="J66:J67"/>
    <mergeCell ref="C64:C65"/>
    <mergeCell ref="D64:D65"/>
    <mergeCell ref="H64:H65"/>
    <mergeCell ref="J64:J65"/>
    <mergeCell ref="J72:J73"/>
    <mergeCell ref="C74:C75"/>
    <mergeCell ref="D74:D75"/>
    <mergeCell ref="H74:H75"/>
    <mergeCell ref="J74:J75"/>
    <mergeCell ref="C72:C73"/>
    <mergeCell ref="D72:D73"/>
    <mergeCell ref="H72:H73"/>
    <mergeCell ref="C70:C71"/>
    <mergeCell ref="D70:D71"/>
    <mergeCell ref="H70:H71"/>
    <mergeCell ref="J70:J71"/>
    <mergeCell ref="J76:J77"/>
    <mergeCell ref="C78:C79"/>
    <mergeCell ref="D78:D79"/>
    <mergeCell ref="H78:H79"/>
    <mergeCell ref="J78:J79"/>
    <mergeCell ref="C76:C77"/>
    <mergeCell ref="D76:D77"/>
    <mergeCell ref="H76:H77"/>
    <mergeCell ref="I76:I81"/>
    <mergeCell ref="J80:J81"/>
    <mergeCell ref="C82:C83"/>
    <mergeCell ref="D82:D83"/>
    <mergeCell ref="H82:H83"/>
    <mergeCell ref="I82:I85"/>
    <mergeCell ref="J82:J83"/>
    <mergeCell ref="C80:C81"/>
    <mergeCell ref="D80:D81"/>
    <mergeCell ref="H80:H81"/>
    <mergeCell ref="C86:C87"/>
    <mergeCell ref="D86:D87"/>
    <mergeCell ref="H86:H87"/>
    <mergeCell ref="I86:I87"/>
    <mergeCell ref="J86:J87"/>
    <mergeCell ref="H88:H89"/>
    <mergeCell ref="I88:I89"/>
    <mergeCell ref="J88:J89"/>
    <mergeCell ref="C84:C85"/>
    <mergeCell ref="D84:D85"/>
    <mergeCell ref="H84:H85"/>
    <mergeCell ref="J84:J85"/>
    <mergeCell ref="M10:M11"/>
    <mergeCell ref="K10:K11"/>
    <mergeCell ref="C94:C95"/>
    <mergeCell ref="D94:D95"/>
    <mergeCell ref="E94:E95"/>
    <mergeCell ref="G94:G95"/>
    <mergeCell ref="H94:H95"/>
    <mergeCell ref="I94:I95"/>
    <mergeCell ref="J94:J95"/>
    <mergeCell ref="C92:C93"/>
    <mergeCell ref="D92:D93"/>
    <mergeCell ref="E92:E93"/>
    <mergeCell ref="G92:G93"/>
    <mergeCell ref="H92:H93"/>
    <mergeCell ref="C88:C89"/>
    <mergeCell ref="D88:D89"/>
    <mergeCell ref="J92:J93"/>
    <mergeCell ref="C90:C91"/>
    <mergeCell ref="D90:D91"/>
    <mergeCell ref="E90:E91"/>
    <mergeCell ref="G90:G91"/>
    <mergeCell ref="H90:H91"/>
    <mergeCell ref="I90:I93"/>
    <mergeCell ref="J90:J9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B574-E510-BA40-A29F-865DFBA6AEF2}">
  <sheetPr>
    <tabColor theme="4" tint="0.79998168889431442"/>
  </sheetPr>
  <dimension ref="B1:R48"/>
  <sheetViews>
    <sheetView zoomScaleNormal="60" workbookViewId="0">
      <selection activeCell="C13" sqref="C13:C47"/>
    </sheetView>
  </sheetViews>
  <sheetFormatPr baseColWidth="10" defaultColWidth="17.33203125" defaultRowHeight="15" customHeight="1" x14ac:dyDescent="0.2"/>
  <cols>
    <col min="1" max="1" width="4.33203125" style="179" customWidth="1"/>
    <col min="2" max="2" width="28.5" style="181" customWidth="1"/>
    <col min="3" max="3" width="28.33203125" style="181" customWidth="1"/>
    <col min="4" max="4" width="28.5" style="181" hidden="1" customWidth="1"/>
    <col min="5" max="5" width="0.33203125" style="181" customWidth="1"/>
    <col min="6" max="6" width="59.33203125" style="181" customWidth="1"/>
    <col min="7" max="7" width="11.1640625" style="302" hidden="1" customWidth="1"/>
    <col min="8" max="9" width="21.5" style="181" customWidth="1"/>
    <col min="10" max="10" width="10" style="181" hidden="1" customWidth="1"/>
    <col min="11" max="11" width="16.6640625" style="181" hidden="1" customWidth="1"/>
    <col min="12" max="12" width="61.33203125" style="181" customWidth="1"/>
    <col min="13" max="13" width="19.6640625" style="180" customWidth="1"/>
    <col min="14" max="18" width="19.6640625" style="303" customWidth="1"/>
    <col min="19" max="16384" width="17.33203125" style="179"/>
  </cols>
  <sheetData>
    <row r="1" spans="2:18" ht="17" thickBot="1" x14ac:dyDescent="0.25"/>
    <row r="2" spans="2:18" ht="13.5" customHeight="1" x14ac:dyDescent="0.2">
      <c r="B2" s="507"/>
      <c r="C2" s="510" t="s">
        <v>384</v>
      </c>
      <c r="D2" s="511"/>
      <c r="E2" s="511"/>
      <c r="F2" s="511"/>
      <c r="G2" s="511"/>
      <c r="H2" s="511"/>
      <c r="I2" s="511"/>
      <c r="J2" s="511"/>
      <c r="K2" s="511"/>
      <c r="L2" s="511"/>
      <c r="M2" s="511"/>
      <c r="N2" s="511"/>
      <c r="O2" s="511"/>
      <c r="P2" s="511"/>
      <c r="Q2" s="511"/>
      <c r="R2" s="511"/>
    </row>
    <row r="3" spans="2:18" ht="13.5" customHeight="1" x14ac:dyDescent="0.2">
      <c r="B3" s="508"/>
      <c r="C3" s="512"/>
      <c r="D3" s="513"/>
      <c r="E3" s="513"/>
      <c r="F3" s="513"/>
      <c r="G3" s="513"/>
      <c r="H3" s="513"/>
      <c r="I3" s="513"/>
      <c r="J3" s="513"/>
      <c r="K3" s="513"/>
      <c r="L3" s="513"/>
      <c r="M3" s="513"/>
      <c r="N3" s="513"/>
      <c r="O3" s="513"/>
      <c r="P3" s="513"/>
      <c r="Q3" s="513"/>
      <c r="R3" s="513"/>
    </row>
    <row r="4" spans="2:18" ht="13.5" customHeight="1" x14ac:dyDescent="0.2">
      <c r="B4" s="508"/>
      <c r="C4" s="512"/>
      <c r="D4" s="513"/>
      <c r="E4" s="513"/>
      <c r="F4" s="513"/>
      <c r="G4" s="513"/>
      <c r="H4" s="513"/>
      <c r="I4" s="513"/>
      <c r="J4" s="513"/>
      <c r="K4" s="513"/>
      <c r="L4" s="513"/>
      <c r="M4" s="513"/>
      <c r="N4" s="513"/>
      <c r="O4" s="513"/>
      <c r="P4" s="513"/>
      <c r="Q4" s="513"/>
      <c r="R4" s="513"/>
    </row>
    <row r="5" spans="2:18" ht="13.5" customHeight="1" x14ac:dyDescent="0.2">
      <c r="B5" s="508"/>
      <c r="C5" s="512"/>
      <c r="D5" s="513"/>
      <c r="E5" s="513"/>
      <c r="F5" s="513"/>
      <c r="G5" s="513"/>
      <c r="H5" s="513"/>
      <c r="I5" s="513"/>
      <c r="J5" s="513"/>
      <c r="K5" s="513"/>
      <c r="L5" s="513"/>
      <c r="M5" s="513"/>
      <c r="N5" s="513"/>
      <c r="O5" s="513"/>
      <c r="P5" s="513"/>
      <c r="Q5" s="513"/>
      <c r="R5" s="513"/>
    </row>
    <row r="6" spans="2:18" ht="14.25" customHeight="1" thickBot="1" x14ac:dyDescent="0.25">
      <c r="B6" s="509"/>
      <c r="C6" s="514"/>
      <c r="D6" s="515"/>
      <c r="E6" s="515"/>
      <c r="F6" s="515"/>
      <c r="G6" s="515"/>
      <c r="H6" s="515"/>
      <c r="I6" s="515"/>
      <c r="J6" s="515"/>
      <c r="K6" s="515"/>
      <c r="L6" s="515"/>
      <c r="M6" s="515"/>
      <c r="N6" s="515"/>
      <c r="O6" s="515"/>
      <c r="P6" s="515"/>
      <c r="Q6" s="515"/>
      <c r="R6" s="515"/>
    </row>
    <row r="7" spans="2:18" ht="16" x14ac:dyDescent="0.2"/>
    <row r="8" spans="2:18" ht="17" thickBot="1" x14ac:dyDescent="0.25">
      <c r="B8" s="237"/>
      <c r="C8" s="236"/>
      <c r="D8" s="236"/>
      <c r="E8" s="236"/>
      <c r="F8" s="236"/>
      <c r="G8" s="236"/>
      <c r="H8" s="236"/>
      <c r="I8" s="236"/>
      <c r="J8" s="236"/>
      <c r="K8" s="236"/>
      <c r="L8" s="236"/>
      <c r="M8" s="235"/>
      <c r="N8" s="352"/>
      <c r="O8" s="352"/>
      <c r="P8" s="352"/>
      <c r="Q8" s="352"/>
      <c r="R8" s="352"/>
    </row>
    <row r="9" spans="2:18" ht="15.75" customHeight="1" thickBot="1" x14ac:dyDescent="0.25">
      <c r="B9" s="521" t="s">
        <v>371</v>
      </c>
      <c r="C9" s="521" t="s">
        <v>299</v>
      </c>
      <c r="D9" s="521"/>
      <c r="E9" s="521"/>
      <c r="F9" s="521" t="s">
        <v>298</v>
      </c>
      <c r="G9" s="521"/>
      <c r="H9" s="521" t="s">
        <v>370</v>
      </c>
      <c r="I9" s="521" t="s">
        <v>369</v>
      </c>
      <c r="J9" s="521"/>
      <c r="K9" s="521"/>
      <c r="L9" s="521" t="s">
        <v>296</v>
      </c>
      <c r="M9" s="607" t="s">
        <v>390</v>
      </c>
      <c r="N9" s="604"/>
      <c r="O9" s="604"/>
      <c r="P9" s="604"/>
      <c r="Q9" s="604"/>
      <c r="R9" s="604"/>
    </row>
    <row r="10" spans="2:18" ht="15.75" customHeight="1" x14ac:dyDescent="0.2">
      <c r="B10" s="516"/>
      <c r="C10" s="516"/>
      <c r="D10" s="516"/>
      <c r="E10" s="516"/>
      <c r="F10" s="516"/>
      <c r="G10" s="516"/>
      <c r="H10" s="516"/>
      <c r="I10" s="516"/>
      <c r="J10" s="516"/>
      <c r="K10" s="516"/>
      <c r="L10" s="516"/>
      <c r="M10" s="607"/>
      <c r="N10" s="526"/>
      <c r="O10" s="526"/>
      <c r="P10" s="232"/>
      <c r="Q10" s="351"/>
      <c r="R10" s="605" t="s">
        <v>294</v>
      </c>
    </row>
    <row r="11" spans="2:18" ht="15.75" customHeight="1" x14ac:dyDescent="0.2">
      <c r="B11" s="516"/>
      <c r="C11" s="516"/>
      <c r="D11" s="516"/>
      <c r="E11" s="516"/>
      <c r="F11" s="516"/>
      <c r="G11" s="516"/>
      <c r="H11" s="516"/>
      <c r="I11" s="516"/>
      <c r="J11" s="516"/>
      <c r="K11" s="516"/>
      <c r="L11" s="516"/>
      <c r="M11" s="607"/>
      <c r="N11" s="350" t="s">
        <v>17</v>
      </c>
      <c r="O11" s="350" t="s">
        <v>18</v>
      </c>
      <c r="P11" s="350" t="s">
        <v>19</v>
      </c>
      <c r="Q11" s="367" t="s">
        <v>20</v>
      </c>
      <c r="R11" s="606"/>
    </row>
    <row r="12" spans="2:18" ht="13.5" hidden="1" customHeight="1" x14ac:dyDescent="0.2">
      <c r="B12" s="517"/>
      <c r="C12" s="517"/>
      <c r="D12" s="517"/>
      <c r="E12" s="517"/>
      <c r="F12" s="517"/>
      <c r="G12" s="517"/>
      <c r="H12" s="517"/>
      <c r="I12" s="517"/>
      <c r="J12" s="517"/>
      <c r="K12" s="517"/>
      <c r="L12" s="517"/>
      <c r="M12" s="608"/>
      <c r="N12" s="348" t="s">
        <v>210</v>
      </c>
      <c r="O12" s="349" t="s">
        <v>305</v>
      </c>
      <c r="P12" s="349" t="s">
        <v>305</v>
      </c>
      <c r="Q12" s="347" t="s">
        <v>304</v>
      </c>
      <c r="R12" s="346" t="s">
        <v>305</v>
      </c>
    </row>
    <row r="13" spans="2:18" ht="156.75" hidden="1" customHeight="1" x14ac:dyDescent="0.2">
      <c r="B13" s="532" t="s">
        <v>368</v>
      </c>
      <c r="C13" s="529" t="s">
        <v>257</v>
      </c>
      <c r="D13" s="222"/>
      <c r="E13" s="247"/>
      <c r="F13" s="312"/>
      <c r="G13" s="331"/>
      <c r="H13" s="242"/>
      <c r="I13" s="241"/>
      <c r="J13" s="345"/>
      <c r="K13" s="310"/>
      <c r="L13" s="309"/>
      <c r="M13" s="316"/>
      <c r="N13" s="344"/>
      <c r="O13" s="342"/>
      <c r="P13" s="343"/>
      <c r="Q13" s="340"/>
      <c r="R13" s="341"/>
    </row>
    <row r="14" spans="2:18" ht="116.25" hidden="1" customHeight="1" x14ac:dyDescent="0.2">
      <c r="B14" s="533"/>
      <c r="C14" s="530"/>
      <c r="D14" s="247"/>
      <c r="E14" s="247"/>
      <c r="F14" s="312"/>
      <c r="G14" s="331"/>
      <c r="H14" s="247"/>
      <c r="I14" s="247"/>
      <c r="J14" s="240"/>
      <c r="K14" s="339"/>
      <c r="L14" s="338"/>
      <c r="M14" s="316"/>
      <c r="N14" s="322"/>
      <c r="O14" s="314"/>
      <c r="P14" s="314"/>
      <c r="Q14" s="337"/>
      <c r="R14" s="314"/>
    </row>
    <row r="15" spans="2:18" ht="16" hidden="1" x14ac:dyDescent="0.2">
      <c r="B15" s="533"/>
      <c r="C15" s="530"/>
      <c r="D15" s="247"/>
      <c r="E15" s="247"/>
      <c r="F15" s="312"/>
      <c r="G15" s="331"/>
      <c r="H15" s="242"/>
      <c r="I15" s="247"/>
      <c r="J15" s="240"/>
      <c r="K15" s="310"/>
      <c r="L15" s="309"/>
      <c r="M15" s="316"/>
      <c r="N15" s="322"/>
      <c r="O15" s="314"/>
      <c r="P15" s="314"/>
      <c r="Q15" s="335"/>
      <c r="R15" s="336"/>
    </row>
    <row r="16" spans="2:18" ht="317.25" customHeight="1" x14ac:dyDescent="0.2">
      <c r="B16" s="533"/>
      <c r="C16" s="530"/>
      <c r="D16" s="247"/>
      <c r="E16" s="247"/>
      <c r="F16" s="312" t="s">
        <v>367</v>
      </c>
      <c r="G16" s="331"/>
      <c r="H16" s="242" t="s">
        <v>366</v>
      </c>
      <c r="I16" s="241" t="s">
        <v>213</v>
      </c>
      <c r="J16" s="240"/>
      <c r="K16" s="332"/>
      <c r="L16" s="309" t="s">
        <v>383</v>
      </c>
      <c r="M16" s="377">
        <f>'POA 2023'!H45</f>
        <v>0</v>
      </c>
      <c r="N16" s="377" t="e">
        <f>'POA 2023'!I45</f>
        <v>#DIV/0!</v>
      </c>
      <c r="O16" s="377" t="e">
        <f>'POA 2023'!J45</f>
        <v>#DIV/0!</v>
      </c>
      <c r="P16" s="377" t="e">
        <f>'POA 2023'!K45</f>
        <v>#DIV/0!</v>
      </c>
      <c r="Q16" s="377" t="e">
        <f>'POA 2023'!L45</f>
        <v>#DIV/0!</v>
      </c>
      <c r="R16" s="377" t="e">
        <f>'POA 2023'!M45</f>
        <v>#DIV/0!</v>
      </c>
    </row>
    <row r="17" spans="2:18" ht="134.25" customHeight="1" x14ac:dyDescent="0.2">
      <c r="B17" s="533"/>
      <c r="C17" s="530"/>
      <c r="D17" s="247"/>
      <c r="E17" s="247"/>
      <c r="F17" s="312" t="s">
        <v>365</v>
      </c>
      <c r="G17" s="331"/>
      <c r="H17" s="591" t="s">
        <v>364</v>
      </c>
      <c r="I17" s="593" t="s">
        <v>213</v>
      </c>
      <c r="J17" s="240"/>
      <c r="K17" s="332"/>
      <c r="L17" s="309" t="s">
        <v>363</v>
      </c>
      <c r="M17" s="377">
        <f>'POA 2023'!H46</f>
        <v>0</v>
      </c>
      <c r="N17" s="377" t="e">
        <f>'POA 2023'!I46</f>
        <v>#DIV/0!</v>
      </c>
      <c r="O17" s="377" t="e">
        <f>'POA 2023'!J46</f>
        <v>#DIV/0!</v>
      </c>
      <c r="P17" s="377" t="e">
        <f>'POA 2023'!K46</f>
        <v>#DIV/0!</v>
      </c>
      <c r="Q17" s="377" t="e">
        <f>'POA 2023'!L46</f>
        <v>#DIV/0!</v>
      </c>
      <c r="R17" s="377" t="e">
        <f>'POA 2023'!M46</f>
        <v>#DIV/0!</v>
      </c>
    </row>
    <row r="18" spans="2:18" ht="75" hidden="1" customHeight="1" x14ac:dyDescent="0.2">
      <c r="B18" s="533"/>
      <c r="C18" s="530"/>
      <c r="D18" s="247"/>
      <c r="E18" s="247"/>
      <c r="F18" s="312"/>
      <c r="G18" s="331"/>
      <c r="H18" s="592"/>
      <c r="I18" s="594"/>
      <c r="J18" s="240"/>
      <c r="K18" s="332"/>
      <c r="L18" s="309"/>
      <c r="M18" s="316"/>
      <c r="N18" s="372"/>
      <c r="O18" s="372"/>
      <c r="P18" s="370"/>
      <c r="Q18" s="373"/>
      <c r="R18" s="371"/>
    </row>
    <row r="19" spans="2:18" ht="17" hidden="1" customHeight="1" x14ac:dyDescent="0.2">
      <c r="B19" s="533"/>
      <c r="C19" s="530"/>
      <c r="D19" s="247"/>
      <c r="E19" s="247"/>
      <c r="F19" s="312"/>
      <c r="G19" s="331"/>
      <c r="H19" s="592"/>
      <c r="I19" s="594"/>
      <c r="J19" s="240"/>
      <c r="K19" s="332"/>
      <c r="L19" s="309"/>
      <c r="M19" s="334"/>
      <c r="N19" s="372"/>
      <c r="O19" s="369"/>
      <c r="P19" s="370"/>
      <c r="Q19" s="370"/>
      <c r="R19" s="371"/>
    </row>
    <row r="20" spans="2:18" ht="34" hidden="1" customHeight="1" x14ac:dyDescent="0.2">
      <c r="B20" s="533"/>
      <c r="C20" s="530"/>
      <c r="D20" s="247"/>
      <c r="E20" s="247"/>
      <c r="F20" s="312"/>
      <c r="G20" s="331"/>
      <c r="H20" s="592"/>
      <c r="I20" s="594"/>
      <c r="J20" s="240"/>
      <c r="K20" s="332"/>
      <c r="L20" s="309"/>
      <c r="M20" s="316"/>
      <c r="N20" s="372"/>
      <c r="O20" s="369"/>
      <c r="P20" s="370"/>
      <c r="Q20" s="370"/>
      <c r="R20" s="371"/>
    </row>
    <row r="21" spans="2:18" ht="51" hidden="1" customHeight="1" x14ac:dyDescent="0.2">
      <c r="B21" s="533"/>
      <c r="C21" s="530"/>
      <c r="D21" s="247"/>
      <c r="E21" s="247"/>
      <c r="F21" s="312"/>
      <c r="G21" s="331"/>
      <c r="H21" s="592"/>
      <c r="I21" s="594"/>
      <c r="J21" s="240"/>
      <c r="K21" s="310"/>
      <c r="L21" s="309"/>
      <c r="M21" s="333"/>
      <c r="N21" s="370"/>
      <c r="O21" s="370"/>
      <c r="P21" s="370"/>
      <c r="Q21" s="371"/>
      <c r="R21" s="371"/>
    </row>
    <row r="22" spans="2:18" ht="17" hidden="1" customHeight="1" x14ac:dyDescent="0.2">
      <c r="B22" s="533"/>
      <c r="C22" s="530"/>
      <c r="D22" s="247"/>
      <c r="E22" s="247"/>
      <c r="F22" s="312"/>
      <c r="G22" s="331"/>
      <c r="H22" s="592"/>
      <c r="I22" s="594"/>
      <c r="J22" s="241"/>
      <c r="K22" s="332"/>
      <c r="L22" s="309"/>
      <c r="M22" s="316"/>
      <c r="N22" s="370"/>
      <c r="O22" s="372"/>
      <c r="P22" s="372"/>
      <c r="Q22" s="371"/>
      <c r="R22" s="371"/>
    </row>
    <row r="23" spans="2:18" ht="255" hidden="1" customHeight="1" x14ac:dyDescent="0.2">
      <c r="B23" s="533"/>
      <c r="C23" s="530"/>
      <c r="D23" s="247"/>
      <c r="E23" s="247"/>
      <c r="F23" s="312"/>
      <c r="G23" s="331"/>
      <c r="H23" s="592"/>
      <c r="I23" s="594"/>
      <c r="J23" s="324"/>
      <c r="K23" s="332"/>
      <c r="L23" s="309"/>
      <c r="M23" s="316"/>
      <c r="N23" s="370"/>
      <c r="O23" s="372"/>
      <c r="P23" s="372"/>
      <c r="Q23" s="371"/>
      <c r="R23" s="371"/>
    </row>
    <row r="24" spans="2:18" ht="114" hidden="1" customHeight="1" x14ac:dyDescent="0.2">
      <c r="B24" s="533"/>
      <c r="C24" s="530"/>
      <c r="D24" s="247"/>
      <c r="E24" s="247"/>
      <c r="F24" s="312"/>
      <c r="G24" s="331"/>
      <c r="H24" s="592"/>
      <c r="I24" s="594"/>
      <c r="J24" s="240"/>
      <c r="K24" s="332"/>
      <c r="L24" s="309"/>
      <c r="M24" s="316"/>
      <c r="N24" s="370"/>
      <c r="O24" s="372"/>
      <c r="P24" s="372"/>
      <c r="Q24" s="371"/>
      <c r="R24" s="374"/>
    </row>
    <row r="25" spans="2:18" ht="17" hidden="1" customHeight="1" x14ac:dyDescent="0.2">
      <c r="B25" s="533"/>
      <c r="C25" s="530"/>
      <c r="D25" s="247"/>
      <c r="E25" s="247"/>
      <c r="F25" s="312"/>
      <c r="G25" s="331"/>
      <c r="H25" s="592"/>
      <c r="I25" s="594"/>
      <c r="J25" s="240"/>
      <c r="K25" s="323"/>
      <c r="L25" s="309"/>
      <c r="M25" s="316"/>
      <c r="N25" s="368"/>
      <c r="O25" s="369"/>
      <c r="P25" s="369"/>
      <c r="Q25" s="371"/>
      <c r="R25" s="374"/>
    </row>
    <row r="26" spans="2:18" ht="16" hidden="1" customHeight="1" x14ac:dyDescent="0.2">
      <c r="B26" s="533"/>
      <c r="C26" s="530"/>
      <c r="D26" s="247"/>
      <c r="E26" s="247"/>
      <c r="F26" s="312"/>
      <c r="G26" s="331"/>
      <c r="H26" s="592"/>
      <c r="I26" s="594"/>
      <c r="J26" s="240"/>
      <c r="K26" s="310"/>
      <c r="L26" s="309"/>
      <c r="M26" s="316"/>
      <c r="N26" s="370"/>
      <c r="O26" s="370"/>
      <c r="P26" s="370"/>
      <c r="Q26" s="371"/>
      <c r="R26" s="374"/>
    </row>
    <row r="27" spans="2:18" ht="16" hidden="1" customHeight="1" x14ac:dyDescent="0.2">
      <c r="B27" s="533"/>
      <c r="C27" s="530"/>
      <c r="D27" s="247"/>
      <c r="E27" s="247"/>
      <c r="F27" s="312"/>
      <c r="G27" s="330"/>
      <c r="H27" s="592"/>
      <c r="I27" s="594"/>
      <c r="J27" s="240"/>
      <c r="K27" s="310"/>
      <c r="L27" s="309"/>
      <c r="M27" s="316"/>
      <c r="N27" s="368"/>
      <c r="O27" s="369"/>
      <c r="P27" s="369"/>
      <c r="Q27" s="371"/>
      <c r="R27" s="374"/>
    </row>
    <row r="28" spans="2:18" ht="124.5" hidden="1" customHeight="1" x14ac:dyDescent="0.2">
      <c r="B28" s="533"/>
      <c r="C28" s="530"/>
      <c r="D28" s="247"/>
      <c r="E28" s="247"/>
      <c r="F28" s="312"/>
      <c r="G28" s="330"/>
      <c r="H28" s="592"/>
      <c r="I28" s="594"/>
      <c r="J28" s="240"/>
      <c r="K28" s="323"/>
      <c r="L28" s="309"/>
      <c r="M28" s="316"/>
      <c r="N28" s="372"/>
      <c r="O28" s="372"/>
      <c r="P28" s="369"/>
      <c r="Q28" s="371"/>
      <c r="R28" s="374"/>
    </row>
    <row r="29" spans="2:18" ht="16" hidden="1" customHeight="1" x14ac:dyDescent="0.2">
      <c r="B29" s="533"/>
      <c r="C29" s="530"/>
      <c r="D29" s="247"/>
      <c r="E29" s="247"/>
      <c r="F29" s="312"/>
      <c r="G29" s="330"/>
      <c r="H29" s="592"/>
      <c r="I29" s="594"/>
      <c r="J29" s="240"/>
      <c r="K29" s="323"/>
      <c r="L29" s="309"/>
      <c r="M29" s="316"/>
      <c r="N29" s="372"/>
      <c r="O29" s="372"/>
      <c r="P29" s="369"/>
      <c r="Q29" s="371"/>
      <c r="R29" s="374"/>
    </row>
    <row r="30" spans="2:18" ht="16" hidden="1" customHeight="1" x14ac:dyDescent="0.2">
      <c r="B30" s="533"/>
      <c r="C30" s="530"/>
      <c r="D30" s="247"/>
      <c r="E30" s="529"/>
      <c r="F30" s="529"/>
      <c r="G30" s="598"/>
      <c r="H30" s="592"/>
      <c r="I30" s="594"/>
      <c r="J30" s="240"/>
      <c r="K30" s="310"/>
      <c r="L30" s="309"/>
      <c r="M30" s="316"/>
      <c r="N30" s="368"/>
      <c r="O30" s="369"/>
      <c r="P30" s="369"/>
      <c r="Q30" s="371"/>
      <c r="R30" s="374"/>
    </row>
    <row r="31" spans="2:18" ht="16" hidden="1" customHeight="1" x14ac:dyDescent="0.2">
      <c r="B31" s="533"/>
      <c r="C31" s="530"/>
      <c r="D31" s="247"/>
      <c r="E31" s="597"/>
      <c r="F31" s="530"/>
      <c r="G31" s="599"/>
      <c r="H31" s="592"/>
      <c r="I31" s="594"/>
      <c r="J31" s="589"/>
      <c r="K31" s="310"/>
      <c r="L31" s="309"/>
      <c r="M31" s="316"/>
      <c r="N31" s="372"/>
      <c r="O31" s="375"/>
      <c r="P31" s="369"/>
      <c r="Q31" s="371"/>
      <c r="R31" s="374"/>
    </row>
    <row r="32" spans="2:18" ht="16" hidden="1" customHeight="1" x14ac:dyDescent="0.2">
      <c r="B32" s="533"/>
      <c r="C32" s="530"/>
      <c r="D32" s="247"/>
      <c r="E32" s="247"/>
      <c r="F32" s="597"/>
      <c r="G32" s="325"/>
      <c r="H32" s="592"/>
      <c r="I32" s="594"/>
      <c r="J32" s="590"/>
      <c r="K32" s="310"/>
      <c r="L32" s="309"/>
      <c r="M32" s="316"/>
      <c r="N32" s="372"/>
      <c r="O32" s="373"/>
      <c r="P32" s="373"/>
      <c r="Q32" s="371"/>
      <c r="R32" s="374"/>
    </row>
    <row r="33" spans="2:18" ht="132.75" hidden="1" customHeight="1" x14ac:dyDescent="0.2">
      <c r="B33" s="533"/>
      <c r="C33" s="530"/>
      <c r="D33" s="247"/>
      <c r="E33" s="247"/>
      <c r="F33" s="312"/>
      <c r="G33" s="317"/>
      <c r="H33" s="592"/>
      <c r="I33" s="594"/>
      <c r="J33" s="240"/>
      <c r="K33" s="310"/>
      <c r="L33" s="309"/>
      <c r="M33" s="316"/>
      <c r="N33" s="372"/>
      <c r="O33" s="369"/>
      <c r="P33" s="369"/>
      <c r="Q33" s="373"/>
      <c r="R33" s="374"/>
    </row>
    <row r="34" spans="2:18" ht="168.75" hidden="1" customHeight="1" x14ac:dyDescent="0.2">
      <c r="B34" s="533"/>
      <c r="C34" s="530"/>
      <c r="D34" s="247"/>
      <c r="E34" s="247"/>
      <c r="F34" s="326"/>
      <c r="G34" s="329"/>
      <c r="H34" s="592"/>
      <c r="I34" s="595"/>
      <c r="J34" s="240"/>
      <c r="K34" s="310"/>
      <c r="L34" s="309"/>
      <c r="M34" s="316"/>
      <c r="N34" s="372"/>
      <c r="O34" s="369"/>
      <c r="P34" s="371"/>
      <c r="Q34" s="373"/>
      <c r="R34" s="374"/>
    </row>
    <row r="35" spans="2:18" ht="16" hidden="1" x14ac:dyDescent="0.2">
      <c r="B35" s="533"/>
      <c r="C35" s="530"/>
      <c r="D35" s="247"/>
      <c r="E35" s="247"/>
      <c r="F35" s="326"/>
      <c r="G35" s="328"/>
      <c r="H35" s="313"/>
      <c r="I35" s="313"/>
      <c r="J35" s="240"/>
      <c r="K35" s="310"/>
      <c r="L35" s="309"/>
      <c r="M35" s="316"/>
      <c r="N35" s="372"/>
      <c r="O35" s="372"/>
      <c r="P35" s="372"/>
      <c r="Q35" s="376"/>
      <c r="R35" s="374"/>
    </row>
    <row r="36" spans="2:18" ht="16" hidden="1" x14ac:dyDescent="0.2">
      <c r="B36" s="533"/>
      <c r="C36" s="530"/>
      <c r="D36" s="247"/>
      <c r="E36" s="247"/>
      <c r="F36" s="326"/>
      <c r="G36" s="317"/>
      <c r="H36" s="242"/>
      <c r="I36" s="241"/>
      <c r="J36" s="240"/>
      <c r="K36" s="310"/>
      <c r="L36" s="309"/>
      <c r="M36" s="316"/>
      <c r="N36" s="372"/>
      <c r="O36" s="372"/>
      <c r="P36" s="369"/>
      <c r="Q36" s="371"/>
      <c r="R36" s="374"/>
    </row>
    <row r="37" spans="2:18" ht="75" x14ac:dyDescent="0.2">
      <c r="B37" s="533"/>
      <c r="C37" s="530"/>
      <c r="D37" s="247"/>
      <c r="E37" s="247"/>
      <c r="F37" s="326" t="s">
        <v>362</v>
      </c>
      <c r="G37" s="317"/>
      <c r="H37" s="242" t="s">
        <v>391</v>
      </c>
      <c r="I37" s="241" t="s">
        <v>361</v>
      </c>
      <c r="J37" s="327"/>
      <c r="K37" s="310"/>
      <c r="L37" s="309" t="s">
        <v>360</v>
      </c>
      <c r="M37" s="379">
        <f>'POA 2023'!H47</f>
        <v>0</v>
      </c>
      <c r="N37" s="379">
        <f>'POA 2023'!I47</f>
        <v>0</v>
      </c>
      <c r="O37" s="379">
        <f>'POA 2023'!J47</f>
        <v>0</v>
      </c>
      <c r="P37" s="379">
        <f>'POA 2023'!K47</f>
        <v>0</v>
      </c>
      <c r="Q37" s="379">
        <f>'POA 2023'!L47</f>
        <v>0</v>
      </c>
      <c r="R37" s="379">
        <f>'POA 2023'!M47</f>
        <v>0</v>
      </c>
    </row>
    <row r="38" spans="2:18" ht="16" hidden="1" x14ac:dyDescent="0.2">
      <c r="B38" s="533"/>
      <c r="C38" s="530"/>
      <c r="D38" s="247"/>
      <c r="E38" s="247"/>
      <c r="F38" s="326"/>
      <c r="G38" s="317"/>
      <c r="H38" s="242"/>
      <c r="I38" s="241"/>
      <c r="J38" s="240"/>
      <c r="K38" s="310"/>
      <c r="L38" s="309"/>
      <c r="M38" s="379">
        <f>'POA 2023'!H48</f>
        <v>0</v>
      </c>
      <c r="N38" s="379">
        <f>'POA 2023'!I48</f>
        <v>0</v>
      </c>
      <c r="O38" s="379">
        <f>'POA 2023'!J48</f>
        <v>0</v>
      </c>
      <c r="P38" s="379">
        <f>'POA 2023'!K48</f>
        <v>0</v>
      </c>
      <c r="Q38" s="379">
        <f>'POA 2023'!L48</f>
        <v>0</v>
      </c>
      <c r="R38" s="379">
        <f>'POA 2023'!M48</f>
        <v>0</v>
      </c>
    </row>
    <row r="39" spans="2:18" ht="89.25" hidden="1" customHeight="1" x14ac:dyDescent="0.2">
      <c r="B39" s="533"/>
      <c r="C39" s="530"/>
      <c r="D39" s="247"/>
      <c r="E39" s="529"/>
      <c r="F39" s="600"/>
      <c r="G39" s="598"/>
      <c r="H39" s="242"/>
      <c r="I39" s="241"/>
      <c r="J39" s="240"/>
      <c r="K39" s="310"/>
      <c r="L39" s="309"/>
      <c r="M39" s="379">
        <f>'POA 2023'!H49</f>
        <v>0</v>
      </c>
      <c r="N39" s="379">
        <f>'POA 2023'!I49</f>
        <v>0</v>
      </c>
      <c r="O39" s="379">
        <f>'POA 2023'!J49</f>
        <v>0</v>
      </c>
      <c r="P39" s="379">
        <f>'POA 2023'!K49</f>
        <v>0</v>
      </c>
      <c r="Q39" s="379">
        <f>'POA 2023'!L49</f>
        <v>0</v>
      </c>
      <c r="R39" s="379">
        <f>'POA 2023'!M49</f>
        <v>0</v>
      </c>
    </row>
    <row r="40" spans="2:18" ht="218.25" hidden="1" customHeight="1" x14ac:dyDescent="0.2">
      <c r="B40" s="533"/>
      <c r="C40" s="530"/>
      <c r="D40" s="247"/>
      <c r="E40" s="530"/>
      <c r="F40" s="601"/>
      <c r="G40" s="603"/>
      <c r="H40" s="242"/>
      <c r="I40" s="241"/>
      <c r="J40" s="240"/>
      <c r="K40" s="310"/>
      <c r="L40" s="309"/>
      <c r="M40" s="379">
        <f>'POA 2023'!H50</f>
        <v>0</v>
      </c>
      <c r="N40" s="379">
        <f>'POA 2023'!I50</f>
        <v>0</v>
      </c>
      <c r="O40" s="379">
        <f>'POA 2023'!J50</f>
        <v>0</v>
      </c>
      <c r="P40" s="379">
        <f>'POA 2023'!K50</f>
        <v>0</v>
      </c>
      <c r="Q40" s="379">
        <f>'POA 2023'!L50</f>
        <v>0</v>
      </c>
      <c r="R40" s="379">
        <f>'POA 2023'!M50</f>
        <v>0</v>
      </c>
    </row>
    <row r="41" spans="2:18" ht="105.75" hidden="1" customHeight="1" x14ac:dyDescent="0.2">
      <c r="B41" s="533"/>
      <c r="C41" s="530"/>
      <c r="D41" s="247"/>
      <c r="E41" s="597"/>
      <c r="F41" s="602"/>
      <c r="G41" s="599"/>
      <c r="H41" s="242"/>
      <c r="I41" s="241"/>
      <c r="J41" s="240"/>
      <c r="K41" s="310"/>
      <c r="L41" s="309"/>
      <c r="M41" s="379">
        <f>'POA 2023'!H51</f>
        <v>0</v>
      </c>
      <c r="N41" s="379">
        <f>'POA 2023'!I51</f>
        <v>0</v>
      </c>
      <c r="O41" s="379">
        <f>'POA 2023'!J51</f>
        <v>0</v>
      </c>
      <c r="P41" s="379">
        <f>'POA 2023'!K51</f>
        <v>0</v>
      </c>
      <c r="Q41" s="379">
        <f>'POA 2023'!L51</f>
        <v>0</v>
      </c>
      <c r="R41" s="379">
        <f>'POA 2023'!M51</f>
        <v>0</v>
      </c>
    </row>
    <row r="42" spans="2:18" ht="75" x14ac:dyDescent="0.2">
      <c r="B42" s="533"/>
      <c r="C42" s="530"/>
      <c r="D42" s="247"/>
      <c r="E42" s="247"/>
      <c r="F42" s="312" t="s">
        <v>359</v>
      </c>
      <c r="G42" s="317"/>
      <c r="H42" s="242" t="s">
        <v>358</v>
      </c>
      <c r="I42" s="324">
        <v>1</v>
      </c>
      <c r="J42" s="240"/>
      <c r="K42" s="323"/>
      <c r="L42" s="309" t="s">
        <v>357</v>
      </c>
      <c r="M42" s="379">
        <f>'POA 2023'!H52</f>
        <v>0</v>
      </c>
      <c r="N42" s="379">
        <f>'POA 2023'!I52</f>
        <v>0</v>
      </c>
      <c r="O42" s="379">
        <f>'POA 2023'!J52</f>
        <v>0</v>
      </c>
      <c r="P42" s="379">
        <f>'POA 2023'!K52</f>
        <v>0</v>
      </c>
      <c r="Q42" s="379">
        <f>'POA 2023'!L52</f>
        <v>0</v>
      </c>
      <c r="R42" s="379">
        <f>'POA 2023'!M52</f>
        <v>0</v>
      </c>
    </row>
    <row r="43" spans="2:18" ht="16" hidden="1" x14ac:dyDescent="0.2">
      <c r="B43" s="533"/>
      <c r="C43" s="530"/>
      <c r="D43" s="247"/>
      <c r="E43" s="247"/>
      <c r="F43" s="312"/>
      <c r="G43" s="317"/>
      <c r="H43" s="242"/>
      <c r="I43" s="241"/>
      <c r="J43" s="240"/>
      <c r="K43" s="310"/>
      <c r="L43" s="309"/>
      <c r="M43" s="316"/>
      <c r="N43" s="321"/>
      <c r="O43" s="314"/>
      <c r="P43" s="305"/>
      <c r="Q43" s="318"/>
      <c r="R43" s="304"/>
    </row>
    <row r="44" spans="2:18" ht="16" hidden="1" x14ac:dyDescent="0.2">
      <c r="B44" s="533"/>
      <c r="C44" s="530"/>
      <c r="D44" s="247"/>
      <c r="E44" s="247"/>
      <c r="F44" s="312"/>
      <c r="G44" s="317"/>
      <c r="H44" s="242"/>
      <c r="I44" s="241"/>
      <c r="J44" s="240"/>
      <c r="K44" s="310"/>
      <c r="L44" s="309"/>
      <c r="M44" s="316"/>
      <c r="N44" s="321"/>
      <c r="O44" s="320"/>
      <c r="P44" s="305"/>
      <c r="Q44" s="318"/>
      <c r="R44" s="304"/>
    </row>
    <row r="45" spans="2:18" ht="16" hidden="1" x14ac:dyDescent="0.2">
      <c r="B45" s="533"/>
      <c r="C45" s="530"/>
      <c r="D45" s="247"/>
      <c r="E45" s="247"/>
      <c r="F45" s="312"/>
      <c r="G45" s="317"/>
      <c r="H45" s="242"/>
      <c r="I45" s="241"/>
      <c r="J45" s="240"/>
      <c r="K45" s="310"/>
      <c r="L45" s="309"/>
      <c r="M45" s="316"/>
      <c r="N45" s="321"/>
      <c r="O45" s="320"/>
      <c r="P45" s="319"/>
      <c r="Q45" s="318"/>
      <c r="R45" s="304"/>
    </row>
    <row r="46" spans="2:18" ht="16" hidden="1" x14ac:dyDescent="0.2">
      <c r="B46" s="533"/>
      <c r="C46" s="530"/>
      <c r="D46" s="247"/>
      <c r="E46" s="247"/>
      <c r="F46" s="312"/>
      <c r="G46" s="317"/>
      <c r="H46" s="242"/>
      <c r="I46" s="241"/>
      <c r="J46" s="240"/>
      <c r="K46" s="310"/>
      <c r="L46" s="309"/>
      <c r="M46" s="316"/>
      <c r="N46" s="315"/>
      <c r="O46" s="314"/>
      <c r="P46" s="305"/>
      <c r="Q46" s="305"/>
      <c r="R46" s="304"/>
    </row>
    <row r="47" spans="2:18" ht="17" hidden="1" thickBot="1" x14ac:dyDescent="0.25">
      <c r="B47" s="596"/>
      <c r="C47" s="597"/>
      <c r="D47" s="247"/>
      <c r="E47" s="247"/>
      <c r="F47" s="312"/>
      <c r="G47" s="311"/>
      <c r="H47" s="242"/>
      <c r="I47" s="241"/>
      <c r="J47" s="240"/>
      <c r="K47" s="310"/>
      <c r="L47" s="309"/>
      <c r="M47" s="308"/>
      <c r="N47" s="307"/>
      <c r="O47" s="306"/>
      <c r="P47" s="305"/>
      <c r="Q47" s="305"/>
      <c r="R47" s="304"/>
    </row>
    <row r="48" spans="2:18" ht="28.5" customHeight="1" x14ac:dyDescent="0.2"/>
  </sheetData>
  <mergeCells count="28">
    <mergeCell ref="B2:B6"/>
    <mergeCell ref="C2:R6"/>
    <mergeCell ref="B9:B12"/>
    <mergeCell ref="C9:C12"/>
    <mergeCell ref="D9:D12"/>
    <mergeCell ref="E9:E12"/>
    <mergeCell ref="F9:F12"/>
    <mergeCell ref="G9:G12"/>
    <mergeCell ref="N9:R9"/>
    <mergeCell ref="N10:O10"/>
    <mergeCell ref="R10:R11"/>
    <mergeCell ref="M9:M12"/>
    <mergeCell ref="J9:J12"/>
    <mergeCell ref="K9:K12"/>
    <mergeCell ref="L9:L12"/>
    <mergeCell ref="H9:H12"/>
    <mergeCell ref="I9:I12"/>
    <mergeCell ref="G30:G31"/>
    <mergeCell ref="E39:E41"/>
    <mergeCell ref="F39:F41"/>
    <mergeCell ref="G39:G41"/>
    <mergeCell ref="E30:E31"/>
    <mergeCell ref="F30:F32"/>
    <mergeCell ref="J31:J32"/>
    <mergeCell ref="H17:H34"/>
    <mergeCell ref="I17:I34"/>
    <mergeCell ref="B13:B47"/>
    <mergeCell ref="C13:C47"/>
  </mergeCells>
  <pageMargins left="0.7" right="0.7" top="0.75" bottom="0.75" header="0.3" footer="0.3"/>
  <pageSetup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3DA0B-7FAD-0542-AFA7-2D237151EB4A}">
  <sheetPr>
    <tabColor theme="4" tint="0.79998168889431442"/>
  </sheetPr>
  <dimension ref="A1:AD23"/>
  <sheetViews>
    <sheetView topLeftCell="A13" zoomScale="142" workbookViewId="0">
      <selection activeCell="C14" sqref="C14"/>
    </sheetView>
  </sheetViews>
  <sheetFormatPr baseColWidth="10" defaultColWidth="21.5" defaultRowHeight="14" x14ac:dyDescent="0.2"/>
  <cols>
    <col min="1" max="1" width="26.6640625" style="257" customWidth="1"/>
    <col min="2" max="2" width="32.83203125" style="257" customWidth="1"/>
    <col min="3" max="3" width="27.5" style="257" customWidth="1"/>
    <col min="4" max="4" width="28" style="259" customWidth="1"/>
    <col min="5" max="5" width="45.1640625" style="258" bestFit="1" customWidth="1"/>
    <col min="6" max="6" width="11.6640625" style="258" bestFit="1" customWidth="1"/>
    <col min="7" max="7" width="17.83203125" style="257" customWidth="1"/>
    <col min="8" max="8" width="16.33203125" style="257" customWidth="1"/>
    <col min="9" max="9" width="13.83203125" style="257" customWidth="1"/>
    <col min="10" max="10" width="16.5" style="257" customWidth="1"/>
    <col min="11" max="14" width="11" style="257" customWidth="1"/>
    <col min="15" max="16384" width="21.5" style="257"/>
  </cols>
  <sheetData>
    <row r="1" spans="1:30" s="179" customFormat="1" ht="17" thickBot="1" x14ac:dyDescent="0.25">
      <c r="B1" s="181"/>
      <c r="C1" s="181"/>
      <c r="D1" s="302"/>
      <c r="E1" s="181"/>
      <c r="F1" s="181"/>
    </row>
    <row r="2" spans="1:30" s="179" customFormat="1" ht="13.5" customHeight="1" x14ac:dyDescent="0.2">
      <c r="A2" s="576" t="s">
        <v>384</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77"/>
    </row>
    <row r="3" spans="1:30" s="179" customFormat="1" ht="13.5" customHeight="1" x14ac:dyDescent="0.2">
      <c r="A3" s="578"/>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79"/>
    </row>
    <row r="4" spans="1:30" s="179" customFormat="1" ht="13.5" customHeight="1" x14ac:dyDescent="0.2">
      <c r="A4" s="578"/>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79"/>
    </row>
    <row r="5" spans="1:30" s="179" customFormat="1" ht="13.5" customHeight="1" x14ac:dyDescent="0.2">
      <c r="A5" s="578"/>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79"/>
    </row>
    <row r="6" spans="1:30" s="179" customFormat="1" ht="14.25" customHeight="1" thickBot="1" x14ac:dyDescent="0.25">
      <c r="A6" s="580"/>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81"/>
    </row>
    <row r="7" spans="1:30" s="179" customFormat="1" x14ac:dyDescent="0.2">
      <c r="B7" s="257"/>
      <c r="C7" s="257"/>
      <c r="D7" s="259"/>
      <c r="E7" s="258"/>
      <c r="F7" s="258"/>
      <c r="G7" s="257"/>
      <c r="H7" s="257"/>
      <c r="I7" s="257"/>
      <c r="J7" s="257"/>
      <c r="K7" s="257"/>
      <c r="L7" s="257"/>
      <c r="M7" s="257"/>
      <c r="N7" s="257"/>
      <c r="O7" s="257"/>
      <c r="P7" s="257"/>
      <c r="Q7" s="257"/>
      <c r="R7" s="257"/>
      <c r="S7" s="257"/>
      <c r="T7" s="257"/>
      <c r="U7" s="257"/>
      <c r="V7" s="257"/>
      <c r="W7" s="257"/>
      <c r="X7" s="257"/>
      <c r="Y7" s="257"/>
      <c r="Z7" s="257"/>
      <c r="AA7" s="257"/>
      <c r="AB7" s="257"/>
      <c r="AC7" s="257"/>
      <c r="AD7" s="257"/>
    </row>
    <row r="8" spans="1:30" s="179" customFormat="1" ht="13" x14ac:dyDescent="0.2">
      <c r="A8" s="301"/>
      <c r="B8" s="301"/>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row>
    <row r="9" spans="1:30" ht="15" customHeight="1" thickBot="1" x14ac:dyDescent="0.25">
      <c r="A9" s="582" t="s">
        <v>300</v>
      </c>
      <c r="B9" s="582" t="s">
        <v>299</v>
      </c>
      <c r="C9" s="583" t="s">
        <v>316</v>
      </c>
      <c r="D9" s="584" t="s">
        <v>297</v>
      </c>
      <c r="E9" s="584" t="s">
        <v>296</v>
      </c>
      <c r="F9" s="584" t="s">
        <v>390</v>
      </c>
      <c r="G9" s="300"/>
      <c r="H9" s="300"/>
      <c r="I9" s="300"/>
      <c r="J9" s="300"/>
      <c r="K9" s="300"/>
    </row>
    <row r="10" spans="1:30" customFormat="1" ht="24" customHeight="1" x14ac:dyDescent="0.2">
      <c r="A10" s="582"/>
      <c r="B10" s="582"/>
      <c r="C10" s="583"/>
      <c r="D10" s="584"/>
      <c r="E10" s="584"/>
      <c r="F10" s="585"/>
      <c r="G10" s="609" t="s">
        <v>355</v>
      </c>
      <c r="H10" s="611" t="s">
        <v>354</v>
      </c>
      <c r="I10" s="613" t="s">
        <v>353</v>
      </c>
      <c r="J10" s="613" t="s">
        <v>352</v>
      </c>
      <c r="K10" s="615" t="s">
        <v>214</v>
      </c>
    </row>
    <row r="11" spans="1:30" x14ac:dyDescent="0.2">
      <c r="A11" s="582"/>
      <c r="B11" s="582"/>
      <c r="C11" s="583"/>
      <c r="D11" s="584"/>
      <c r="E11" s="584"/>
      <c r="F11" s="585"/>
      <c r="G11" s="610"/>
      <c r="H11" s="612"/>
      <c r="I11" s="614"/>
      <c r="J11" s="614"/>
      <c r="K11" s="616"/>
    </row>
    <row r="12" spans="1:30" ht="70" x14ac:dyDescent="0.2">
      <c r="A12" s="568" t="s">
        <v>394</v>
      </c>
      <c r="B12" s="568" t="s">
        <v>393</v>
      </c>
      <c r="C12" s="286" t="s">
        <v>381</v>
      </c>
      <c r="D12" s="380" t="s">
        <v>386</v>
      </c>
      <c r="E12" s="289" t="s">
        <v>380</v>
      </c>
      <c r="F12" s="382">
        <f>'POA 2023'!H27</f>
        <v>0</v>
      </c>
      <c r="G12" s="382" t="e">
        <f>'POA 2023'!I27</f>
        <v>#DIV/0!</v>
      </c>
      <c r="H12" s="382" t="e">
        <f>'POA 2023'!J27</f>
        <v>#DIV/0!</v>
      </c>
      <c r="I12" s="382" t="e">
        <f>'POA 2023'!K27</f>
        <v>#DIV/0!</v>
      </c>
      <c r="J12" s="382" t="e">
        <f>'POA 2023'!L27</f>
        <v>#DIV/0!</v>
      </c>
      <c r="K12" s="382" t="e">
        <f>'POA 2023'!M27</f>
        <v>#DIV/0!</v>
      </c>
    </row>
    <row r="13" spans="1:30" ht="293" x14ac:dyDescent="0.2">
      <c r="A13" s="568"/>
      <c r="B13" s="568"/>
      <c r="C13" s="286" t="s">
        <v>385</v>
      </c>
      <c r="D13" s="381">
        <v>1</v>
      </c>
      <c r="E13" s="275" t="s">
        <v>372</v>
      </c>
      <c r="F13" s="382">
        <f>'POA 2023'!H29</f>
        <v>0</v>
      </c>
      <c r="G13" s="382">
        <f>'POA 2023'!I29</f>
        <v>0</v>
      </c>
      <c r="H13" s="382">
        <f>'POA 2023'!J29</f>
        <v>0</v>
      </c>
      <c r="I13" s="382">
        <f>'POA 2023'!K29</f>
        <v>0</v>
      </c>
      <c r="J13" s="382">
        <f>'POA 2023'!L29</f>
        <v>0</v>
      </c>
      <c r="K13" s="382">
        <f>'POA 2023'!M29</f>
        <v>0</v>
      </c>
    </row>
    <row r="14" spans="1:30" ht="409.6" x14ac:dyDescent="0.2">
      <c r="C14" s="286" t="s">
        <v>411</v>
      </c>
      <c r="D14" s="381" t="s">
        <v>412</v>
      </c>
      <c r="E14" s="275" t="s">
        <v>413</v>
      </c>
      <c r="F14" s="382"/>
      <c r="G14" s="382" t="e">
        <f>'POA 2023'!I28</f>
        <v>#DIV/0!</v>
      </c>
      <c r="H14" s="382" t="e">
        <f>'POA 2023'!J28</f>
        <v>#DIV/0!</v>
      </c>
      <c r="I14" s="382" t="e">
        <f>'POA 2023'!K28</f>
        <v>#DIV/0!</v>
      </c>
      <c r="J14" s="382" t="e">
        <f>'POA 2023'!L28</f>
        <v>#DIV/0!</v>
      </c>
      <c r="K14" s="382" t="e">
        <f>'POA 2023'!M28</f>
        <v>#DIV/0!</v>
      </c>
    </row>
    <row r="15" spans="1:30" x14ac:dyDescent="0.2">
      <c r="D15" s="257"/>
      <c r="E15" s="257"/>
      <c r="F15" s="257"/>
    </row>
    <row r="16" spans="1:30" x14ac:dyDescent="0.2">
      <c r="D16" s="257"/>
      <c r="E16" s="257"/>
      <c r="F16" s="257"/>
    </row>
    <row r="17" s="257" customFormat="1" x14ac:dyDescent="0.2"/>
    <row r="18" s="257" customFormat="1" x14ac:dyDescent="0.2"/>
    <row r="19" s="257" customFormat="1" x14ac:dyDescent="0.2"/>
    <row r="20" s="257" customFormat="1" x14ac:dyDescent="0.2"/>
    <row r="21" s="257" customFormat="1" x14ac:dyDescent="0.2"/>
    <row r="22" s="257" customFormat="1" x14ac:dyDescent="0.2"/>
    <row r="23" s="257" customFormat="1" x14ac:dyDescent="0.2"/>
  </sheetData>
  <mergeCells count="14">
    <mergeCell ref="A12:A13"/>
    <mergeCell ref="B12:B13"/>
    <mergeCell ref="A2:AD6"/>
    <mergeCell ref="A9:A11"/>
    <mergeCell ref="B9:B11"/>
    <mergeCell ref="C9:C11"/>
    <mergeCell ref="D9:D11"/>
    <mergeCell ref="E9:E11"/>
    <mergeCell ref="F9:F11"/>
    <mergeCell ref="G10:G11"/>
    <mergeCell ref="H10:H11"/>
    <mergeCell ref="J10:J11"/>
    <mergeCell ref="I10:I11"/>
    <mergeCell ref="K10:K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240F6-7DF8-944C-9818-B3838B79C974}">
  <dimension ref="A1:AU48"/>
  <sheetViews>
    <sheetView topLeftCell="A20" zoomScale="141" workbookViewId="0">
      <selection activeCell="E28" sqref="E28"/>
    </sheetView>
  </sheetViews>
  <sheetFormatPr baseColWidth="10" defaultColWidth="49.5" defaultRowHeight="16" x14ac:dyDescent="0.2"/>
  <cols>
    <col min="1" max="1" width="27.5" style="56" customWidth="1"/>
    <col min="2" max="2" width="27.5" style="56" hidden="1" customWidth="1"/>
    <col min="3" max="3" width="25.6640625" style="58" customWidth="1"/>
    <col min="4" max="4" width="77" style="125" customWidth="1"/>
    <col min="5" max="5" width="18.5" style="137" customWidth="1"/>
    <col min="6" max="6" width="21.5" style="121" customWidth="1"/>
    <col min="7" max="7" width="9.5" style="56" customWidth="1"/>
    <col min="8" max="9" width="21.6640625" style="128" customWidth="1"/>
    <col min="10" max="10" width="21" style="128" customWidth="1"/>
    <col min="11" max="11" width="21.33203125" style="128" customWidth="1"/>
    <col min="12" max="12" width="20.6640625" style="128" customWidth="1"/>
    <col min="13" max="13" width="29.1640625" style="128" customWidth="1"/>
    <col min="14" max="18" width="10.6640625" style="56" hidden="1" customWidth="1"/>
    <col min="19" max="47" width="18" style="56" customWidth="1"/>
    <col min="48" max="54" width="10.6640625" style="56" customWidth="1"/>
    <col min="55" max="246" width="49.5" style="56"/>
    <col min="247" max="247" width="0" style="56" hidden="1" customWidth="1"/>
    <col min="248" max="248" width="18.6640625" style="56" customWidth="1"/>
    <col min="249" max="249" width="77" style="56" customWidth="1"/>
    <col min="250" max="250" width="23.5" style="56" bestFit="1" customWidth="1"/>
    <col min="251" max="251" width="13.5" style="56" bestFit="1" customWidth="1"/>
    <col min="252" max="252" width="13.1640625" style="56" bestFit="1" customWidth="1"/>
    <col min="253" max="253" width="9.5" style="56" customWidth="1"/>
    <col min="254" max="262" width="0" style="56" hidden="1" customWidth="1"/>
    <col min="263" max="263" width="30.5" style="56" customWidth="1"/>
    <col min="264" max="264" width="18" style="56" customWidth="1"/>
    <col min="265" max="269" width="10.6640625" style="56" customWidth="1"/>
    <col min="270" max="274" width="0" style="56" hidden="1" customWidth="1"/>
    <col min="275" max="303" width="18" style="56" customWidth="1"/>
    <col min="304" max="310" width="10.6640625" style="56" customWidth="1"/>
    <col min="311" max="502" width="49.5" style="56"/>
    <col min="503" max="503" width="0" style="56" hidden="1" customWidth="1"/>
    <col min="504" max="504" width="18.6640625" style="56" customWidth="1"/>
    <col min="505" max="505" width="77" style="56" customWidth="1"/>
    <col min="506" max="506" width="23.5" style="56" bestFit="1" customWidth="1"/>
    <col min="507" max="507" width="13.5" style="56" bestFit="1" customWidth="1"/>
    <col min="508" max="508" width="13.1640625" style="56" bestFit="1" customWidth="1"/>
    <col min="509" max="509" width="9.5" style="56" customWidth="1"/>
    <col min="510" max="518" width="0" style="56" hidden="1" customWidth="1"/>
    <col min="519" max="519" width="30.5" style="56" customWidth="1"/>
    <col min="520" max="520" width="18" style="56" customWidth="1"/>
    <col min="521" max="525" width="10.6640625" style="56" customWidth="1"/>
    <col min="526" max="530" width="0" style="56" hidden="1" customWidth="1"/>
    <col min="531" max="559" width="18" style="56" customWidth="1"/>
    <col min="560" max="566" width="10.6640625" style="56" customWidth="1"/>
    <col min="567" max="758" width="49.5" style="56"/>
    <col min="759" max="759" width="0" style="56" hidden="1" customWidth="1"/>
    <col min="760" max="760" width="18.6640625" style="56" customWidth="1"/>
    <col min="761" max="761" width="77" style="56" customWidth="1"/>
    <col min="762" max="762" width="23.5" style="56" bestFit="1" customWidth="1"/>
    <col min="763" max="763" width="13.5" style="56" bestFit="1" customWidth="1"/>
    <col min="764" max="764" width="13.1640625" style="56" bestFit="1" customWidth="1"/>
    <col min="765" max="765" width="9.5" style="56" customWidth="1"/>
    <col min="766" max="774" width="0" style="56" hidden="1" customWidth="1"/>
    <col min="775" max="775" width="30.5" style="56" customWidth="1"/>
    <col min="776" max="776" width="18" style="56" customWidth="1"/>
    <col min="777" max="781" width="10.6640625" style="56" customWidth="1"/>
    <col min="782" max="786" width="0" style="56" hidden="1" customWidth="1"/>
    <col min="787" max="815" width="18" style="56" customWidth="1"/>
    <col min="816" max="822" width="10.6640625" style="56" customWidth="1"/>
    <col min="823" max="1014" width="49.5" style="56"/>
    <col min="1015" max="1015" width="0" style="56" hidden="1" customWidth="1"/>
    <col min="1016" max="1016" width="18.6640625" style="56" customWidth="1"/>
    <col min="1017" max="1017" width="77" style="56" customWidth="1"/>
    <col min="1018" max="1018" width="23.5" style="56" bestFit="1" customWidth="1"/>
    <col min="1019" max="1019" width="13.5" style="56" bestFit="1" customWidth="1"/>
    <col min="1020" max="1020" width="13.1640625" style="56" bestFit="1" customWidth="1"/>
    <col min="1021" max="1021" width="9.5" style="56" customWidth="1"/>
    <col min="1022" max="1030" width="0" style="56" hidden="1" customWidth="1"/>
    <col min="1031" max="1031" width="30.5" style="56" customWidth="1"/>
    <col min="1032" max="1032" width="18" style="56" customWidth="1"/>
    <col min="1033" max="1037" width="10.6640625" style="56" customWidth="1"/>
    <col min="1038" max="1042" width="0" style="56" hidden="1" customWidth="1"/>
    <col min="1043" max="1071" width="18" style="56" customWidth="1"/>
    <col min="1072" max="1078" width="10.6640625" style="56" customWidth="1"/>
    <col min="1079" max="1270" width="49.5" style="56"/>
    <col min="1271" max="1271" width="0" style="56" hidden="1" customWidth="1"/>
    <col min="1272" max="1272" width="18.6640625" style="56" customWidth="1"/>
    <col min="1273" max="1273" width="77" style="56" customWidth="1"/>
    <col min="1274" max="1274" width="23.5" style="56" bestFit="1" customWidth="1"/>
    <col min="1275" max="1275" width="13.5" style="56" bestFit="1" customWidth="1"/>
    <col min="1276" max="1276" width="13.1640625" style="56" bestFit="1" customWidth="1"/>
    <col min="1277" max="1277" width="9.5" style="56" customWidth="1"/>
    <col min="1278" max="1286" width="0" style="56" hidden="1" customWidth="1"/>
    <col min="1287" max="1287" width="30.5" style="56" customWidth="1"/>
    <col min="1288" max="1288" width="18" style="56" customWidth="1"/>
    <col min="1289" max="1293" width="10.6640625" style="56" customWidth="1"/>
    <col min="1294" max="1298" width="0" style="56" hidden="1" customWidth="1"/>
    <col min="1299" max="1327" width="18" style="56" customWidth="1"/>
    <col min="1328" max="1334" width="10.6640625" style="56" customWidth="1"/>
    <col min="1335" max="1526" width="49.5" style="56"/>
    <col min="1527" max="1527" width="0" style="56" hidden="1" customWidth="1"/>
    <col min="1528" max="1528" width="18.6640625" style="56" customWidth="1"/>
    <col min="1529" max="1529" width="77" style="56" customWidth="1"/>
    <col min="1530" max="1530" width="23.5" style="56" bestFit="1" customWidth="1"/>
    <col min="1531" max="1531" width="13.5" style="56" bestFit="1" customWidth="1"/>
    <col min="1532" max="1532" width="13.1640625" style="56" bestFit="1" customWidth="1"/>
    <col min="1533" max="1533" width="9.5" style="56" customWidth="1"/>
    <col min="1534" max="1542" width="0" style="56" hidden="1" customWidth="1"/>
    <col min="1543" max="1543" width="30.5" style="56" customWidth="1"/>
    <col min="1544" max="1544" width="18" style="56" customWidth="1"/>
    <col min="1545" max="1549" width="10.6640625" style="56" customWidth="1"/>
    <col min="1550" max="1554" width="0" style="56" hidden="1" customWidth="1"/>
    <col min="1555" max="1583" width="18" style="56" customWidth="1"/>
    <col min="1584" max="1590" width="10.6640625" style="56" customWidth="1"/>
    <col min="1591" max="1782" width="49.5" style="56"/>
    <col min="1783" max="1783" width="0" style="56" hidden="1" customWidth="1"/>
    <col min="1784" max="1784" width="18.6640625" style="56" customWidth="1"/>
    <col min="1785" max="1785" width="77" style="56" customWidth="1"/>
    <col min="1786" max="1786" width="23.5" style="56" bestFit="1" customWidth="1"/>
    <col min="1787" max="1787" width="13.5" style="56" bestFit="1" customWidth="1"/>
    <col min="1788" max="1788" width="13.1640625" style="56" bestFit="1" customWidth="1"/>
    <col min="1789" max="1789" width="9.5" style="56" customWidth="1"/>
    <col min="1790" max="1798" width="0" style="56" hidden="1" customWidth="1"/>
    <col min="1799" max="1799" width="30.5" style="56" customWidth="1"/>
    <col min="1800" max="1800" width="18" style="56" customWidth="1"/>
    <col min="1801" max="1805" width="10.6640625" style="56" customWidth="1"/>
    <col min="1806" max="1810" width="0" style="56" hidden="1" customWidth="1"/>
    <col min="1811" max="1839" width="18" style="56" customWidth="1"/>
    <col min="1840" max="1846" width="10.6640625" style="56" customWidth="1"/>
    <col min="1847" max="2038" width="49.5" style="56"/>
    <col min="2039" max="2039" width="0" style="56" hidden="1" customWidth="1"/>
    <col min="2040" max="2040" width="18.6640625" style="56" customWidth="1"/>
    <col min="2041" max="2041" width="77" style="56" customWidth="1"/>
    <col min="2042" max="2042" width="23.5" style="56" bestFit="1" customWidth="1"/>
    <col min="2043" max="2043" width="13.5" style="56" bestFit="1" customWidth="1"/>
    <col min="2044" max="2044" width="13.1640625" style="56" bestFit="1" customWidth="1"/>
    <col min="2045" max="2045" width="9.5" style="56" customWidth="1"/>
    <col min="2046" max="2054" width="0" style="56" hidden="1" customWidth="1"/>
    <col min="2055" max="2055" width="30.5" style="56" customWidth="1"/>
    <col min="2056" max="2056" width="18" style="56" customWidth="1"/>
    <col min="2057" max="2061" width="10.6640625" style="56" customWidth="1"/>
    <col min="2062" max="2066" width="0" style="56" hidden="1" customWidth="1"/>
    <col min="2067" max="2095" width="18" style="56" customWidth="1"/>
    <col min="2096" max="2102" width="10.6640625" style="56" customWidth="1"/>
    <col min="2103" max="2294" width="49.5" style="56"/>
    <col min="2295" max="2295" width="0" style="56" hidden="1" customWidth="1"/>
    <col min="2296" max="2296" width="18.6640625" style="56" customWidth="1"/>
    <col min="2297" max="2297" width="77" style="56" customWidth="1"/>
    <col min="2298" max="2298" width="23.5" style="56" bestFit="1" customWidth="1"/>
    <col min="2299" max="2299" width="13.5" style="56" bestFit="1" customWidth="1"/>
    <col min="2300" max="2300" width="13.1640625" style="56" bestFit="1" customWidth="1"/>
    <col min="2301" max="2301" width="9.5" style="56" customWidth="1"/>
    <col min="2302" max="2310" width="0" style="56" hidden="1" customWidth="1"/>
    <col min="2311" max="2311" width="30.5" style="56" customWidth="1"/>
    <col min="2312" max="2312" width="18" style="56" customWidth="1"/>
    <col min="2313" max="2317" width="10.6640625" style="56" customWidth="1"/>
    <col min="2318" max="2322" width="0" style="56" hidden="1" customWidth="1"/>
    <col min="2323" max="2351" width="18" style="56" customWidth="1"/>
    <col min="2352" max="2358" width="10.6640625" style="56" customWidth="1"/>
    <col min="2359" max="2550" width="49.5" style="56"/>
    <col min="2551" max="2551" width="0" style="56" hidden="1" customWidth="1"/>
    <col min="2552" max="2552" width="18.6640625" style="56" customWidth="1"/>
    <col min="2553" max="2553" width="77" style="56" customWidth="1"/>
    <col min="2554" max="2554" width="23.5" style="56" bestFit="1" customWidth="1"/>
    <col min="2555" max="2555" width="13.5" style="56" bestFit="1" customWidth="1"/>
    <col min="2556" max="2556" width="13.1640625" style="56" bestFit="1" customWidth="1"/>
    <col min="2557" max="2557" width="9.5" style="56" customWidth="1"/>
    <col min="2558" max="2566" width="0" style="56" hidden="1" customWidth="1"/>
    <col min="2567" max="2567" width="30.5" style="56" customWidth="1"/>
    <col min="2568" max="2568" width="18" style="56" customWidth="1"/>
    <col min="2569" max="2573" width="10.6640625" style="56" customWidth="1"/>
    <col min="2574" max="2578" width="0" style="56" hidden="1" customWidth="1"/>
    <col min="2579" max="2607" width="18" style="56" customWidth="1"/>
    <col min="2608" max="2614" width="10.6640625" style="56" customWidth="1"/>
    <col min="2615" max="2806" width="49.5" style="56"/>
    <col min="2807" max="2807" width="0" style="56" hidden="1" customWidth="1"/>
    <col min="2808" max="2808" width="18.6640625" style="56" customWidth="1"/>
    <col min="2809" max="2809" width="77" style="56" customWidth="1"/>
    <col min="2810" max="2810" width="23.5" style="56" bestFit="1" customWidth="1"/>
    <col min="2811" max="2811" width="13.5" style="56" bestFit="1" customWidth="1"/>
    <col min="2812" max="2812" width="13.1640625" style="56" bestFit="1" customWidth="1"/>
    <col min="2813" max="2813" width="9.5" style="56" customWidth="1"/>
    <col min="2814" max="2822" width="0" style="56" hidden="1" customWidth="1"/>
    <col min="2823" max="2823" width="30.5" style="56" customWidth="1"/>
    <col min="2824" max="2824" width="18" style="56" customWidth="1"/>
    <col min="2825" max="2829" width="10.6640625" style="56" customWidth="1"/>
    <col min="2830" max="2834" width="0" style="56" hidden="1" customWidth="1"/>
    <col min="2835" max="2863" width="18" style="56" customWidth="1"/>
    <col min="2864" max="2870" width="10.6640625" style="56" customWidth="1"/>
    <col min="2871" max="3062" width="49.5" style="56"/>
    <col min="3063" max="3063" width="0" style="56" hidden="1" customWidth="1"/>
    <col min="3064" max="3064" width="18.6640625" style="56" customWidth="1"/>
    <col min="3065" max="3065" width="77" style="56" customWidth="1"/>
    <col min="3066" max="3066" width="23.5" style="56" bestFit="1" customWidth="1"/>
    <col min="3067" max="3067" width="13.5" style="56" bestFit="1" customWidth="1"/>
    <col min="3068" max="3068" width="13.1640625" style="56" bestFit="1" customWidth="1"/>
    <col min="3069" max="3069" width="9.5" style="56" customWidth="1"/>
    <col min="3070" max="3078" width="0" style="56" hidden="1" customWidth="1"/>
    <col min="3079" max="3079" width="30.5" style="56" customWidth="1"/>
    <col min="3080" max="3080" width="18" style="56" customWidth="1"/>
    <col min="3081" max="3085" width="10.6640625" style="56" customWidth="1"/>
    <col min="3086" max="3090" width="0" style="56" hidden="1" customWidth="1"/>
    <col min="3091" max="3119" width="18" style="56" customWidth="1"/>
    <col min="3120" max="3126" width="10.6640625" style="56" customWidth="1"/>
    <col min="3127" max="3318" width="49.5" style="56"/>
    <col min="3319" max="3319" width="0" style="56" hidden="1" customWidth="1"/>
    <col min="3320" max="3320" width="18.6640625" style="56" customWidth="1"/>
    <col min="3321" max="3321" width="77" style="56" customWidth="1"/>
    <col min="3322" max="3322" width="23.5" style="56" bestFit="1" customWidth="1"/>
    <col min="3323" max="3323" width="13.5" style="56" bestFit="1" customWidth="1"/>
    <col min="3324" max="3324" width="13.1640625" style="56" bestFit="1" customWidth="1"/>
    <col min="3325" max="3325" width="9.5" style="56" customWidth="1"/>
    <col min="3326" max="3334" width="0" style="56" hidden="1" customWidth="1"/>
    <col min="3335" max="3335" width="30.5" style="56" customWidth="1"/>
    <col min="3336" max="3336" width="18" style="56" customWidth="1"/>
    <col min="3337" max="3341" width="10.6640625" style="56" customWidth="1"/>
    <col min="3342" max="3346" width="0" style="56" hidden="1" customWidth="1"/>
    <col min="3347" max="3375" width="18" style="56" customWidth="1"/>
    <col min="3376" max="3382" width="10.6640625" style="56" customWidth="1"/>
    <col min="3383" max="3574" width="49.5" style="56"/>
    <col min="3575" max="3575" width="0" style="56" hidden="1" customWidth="1"/>
    <col min="3576" max="3576" width="18.6640625" style="56" customWidth="1"/>
    <col min="3577" max="3577" width="77" style="56" customWidth="1"/>
    <col min="3578" max="3578" width="23.5" style="56" bestFit="1" customWidth="1"/>
    <col min="3579" max="3579" width="13.5" style="56" bestFit="1" customWidth="1"/>
    <col min="3580" max="3580" width="13.1640625" style="56" bestFit="1" customWidth="1"/>
    <col min="3581" max="3581" width="9.5" style="56" customWidth="1"/>
    <col min="3582" max="3590" width="0" style="56" hidden="1" customWidth="1"/>
    <col min="3591" max="3591" width="30.5" style="56" customWidth="1"/>
    <col min="3592" max="3592" width="18" style="56" customWidth="1"/>
    <col min="3593" max="3597" width="10.6640625" style="56" customWidth="1"/>
    <col min="3598" max="3602" width="0" style="56" hidden="1" customWidth="1"/>
    <col min="3603" max="3631" width="18" style="56" customWidth="1"/>
    <col min="3632" max="3638" width="10.6640625" style="56" customWidth="1"/>
    <col min="3639" max="3830" width="49.5" style="56"/>
    <col min="3831" max="3831" width="0" style="56" hidden="1" customWidth="1"/>
    <col min="3832" max="3832" width="18.6640625" style="56" customWidth="1"/>
    <col min="3833" max="3833" width="77" style="56" customWidth="1"/>
    <col min="3834" max="3834" width="23.5" style="56" bestFit="1" customWidth="1"/>
    <col min="3835" max="3835" width="13.5" style="56" bestFit="1" customWidth="1"/>
    <col min="3836" max="3836" width="13.1640625" style="56" bestFit="1" customWidth="1"/>
    <col min="3837" max="3837" width="9.5" style="56" customWidth="1"/>
    <col min="3838" max="3846" width="0" style="56" hidden="1" customWidth="1"/>
    <col min="3847" max="3847" width="30.5" style="56" customWidth="1"/>
    <col min="3848" max="3848" width="18" style="56" customWidth="1"/>
    <col min="3849" max="3853" width="10.6640625" style="56" customWidth="1"/>
    <col min="3854" max="3858" width="0" style="56" hidden="1" customWidth="1"/>
    <col min="3859" max="3887" width="18" style="56" customWidth="1"/>
    <col min="3888" max="3894" width="10.6640625" style="56" customWidth="1"/>
    <col min="3895" max="4086" width="49.5" style="56"/>
    <col min="4087" max="4087" width="0" style="56" hidden="1" customWidth="1"/>
    <col min="4088" max="4088" width="18.6640625" style="56" customWidth="1"/>
    <col min="4089" max="4089" width="77" style="56" customWidth="1"/>
    <col min="4090" max="4090" width="23.5" style="56" bestFit="1" customWidth="1"/>
    <col min="4091" max="4091" width="13.5" style="56" bestFit="1" customWidth="1"/>
    <col min="4092" max="4092" width="13.1640625" style="56" bestFit="1" customWidth="1"/>
    <col min="4093" max="4093" width="9.5" style="56" customWidth="1"/>
    <col min="4094" max="4102" width="0" style="56" hidden="1" customWidth="1"/>
    <col min="4103" max="4103" width="30.5" style="56" customWidth="1"/>
    <col min="4104" max="4104" width="18" style="56" customWidth="1"/>
    <col min="4105" max="4109" width="10.6640625" style="56" customWidth="1"/>
    <col min="4110" max="4114" width="0" style="56" hidden="1" customWidth="1"/>
    <col min="4115" max="4143" width="18" style="56" customWidth="1"/>
    <col min="4144" max="4150" width="10.6640625" style="56" customWidth="1"/>
    <col min="4151" max="4342" width="49.5" style="56"/>
    <col min="4343" max="4343" width="0" style="56" hidden="1" customWidth="1"/>
    <col min="4344" max="4344" width="18.6640625" style="56" customWidth="1"/>
    <col min="4345" max="4345" width="77" style="56" customWidth="1"/>
    <col min="4346" max="4346" width="23.5" style="56" bestFit="1" customWidth="1"/>
    <col min="4347" max="4347" width="13.5" style="56" bestFit="1" customWidth="1"/>
    <col min="4348" max="4348" width="13.1640625" style="56" bestFit="1" customWidth="1"/>
    <col min="4349" max="4349" width="9.5" style="56" customWidth="1"/>
    <col min="4350" max="4358" width="0" style="56" hidden="1" customWidth="1"/>
    <col min="4359" max="4359" width="30.5" style="56" customWidth="1"/>
    <col min="4360" max="4360" width="18" style="56" customWidth="1"/>
    <col min="4361" max="4365" width="10.6640625" style="56" customWidth="1"/>
    <col min="4366" max="4370" width="0" style="56" hidden="1" customWidth="1"/>
    <col min="4371" max="4399" width="18" style="56" customWidth="1"/>
    <col min="4400" max="4406" width="10.6640625" style="56" customWidth="1"/>
    <col min="4407" max="4598" width="49.5" style="56"/>
    <col min="4599" max="4599" width="0" style="56" hidden="1" customWidth="1"/>
    <col min="4600" max="4600" width="18.6640625" style="56" customWidth="1"/>
    <col min="4601" max="4601" width="77" style="56" customWidth="1"/>
    <col min="4602" max="4602" width="23.5" style="56" bestFit="1" customWidth="1"/>
    <col min="4603" max="4603" width="13.5" style="56" bestFit="1" customWidth="1"/>
    <col min="4604" max="4604" width="13.1640625" style="56" bestFit="1" customWidth="1"/>
    <col min="4605" max="4605" width="9.5" style="56" customWidth="1"/>
    <col min="4606" max="4614" width="0" style="56" hidden="1" customWidth="1"/>
    <col min="4615" max="4615" width="30.5" style="56" customWidth="1"/>
    <col min="4616" max="4616" width="18" style="56" customWidth="1"/>
    <col min="4617" max="4621" width="10.6640625" style="56" customWidth="1"/>
    <col min="4622" max="4626" width="0" style="56" hidden="1" customWidth="1"/>
    <col min="4627" max="4655" width="18" style="56" customWidth="1"/>
    <col min="4656" max="4662" width="10.6640625" style="56" customWidth="1"/>
    <col min="4663" max="4854" width="49.5" style="56"/>
    <col min="4855" max="4855" width="0" style="56" hidden="1" customWidth="1"/>
    <col min="4856" max="4856" width="18.6640625" style="56" customWidth="1"/>
    <col min="4857" max="4857" width="77" style="56" customWidth="1"/>
    <col min="4858" max="4858" width="23.5" style="56" bestFit="1" customWidth="1"/>
    <col min="4859" max="4859" width="13.5" style="56" bestFit="1" customWidth="1"/>
    <col min="4860" max="4860" width="13.1640625" style="56" bestFit="1" customWidth="1"/>
    <col min="4861" max="4861" width="9.5" style="56" customWidth="1"/>
    <col min="4862" max="4870" width="0" style="56" hidden="1" customWidth="1"/>
    <col min="4871" max="4871" width="30.5" style="56" customWidth="1"/>
    <col min="4872" max="4872" width="18" style="56" customWidth="1"/>
    <col min="4873" max="4877" width="10.6640625" style="56" customWidth="1"/>
    <col min="4878" max="4882" width="0" style="56" hidden="1" customWidth="1"/>
    <col min="4883" max="4911" width="18" style="56" customWidth="1"/>
    <col min="4912" max="4918" width="10.6640625" style="56" customWidth="1"/>
    <col min="4919" max="5110" width="49.5" style="56"/>
    <col min="5111" max="5111" width="0" style="56" hidden="1" customWidth="1"/>
    <col min="5112" max="5112" width="18.6640625" style="56" customWidth="1"/>
    <col min="5113" max="5113" width="77" style="56" customWidth="1"/>
    <col min="5114" max="5114" width="23.5" style="56" bestFit="1" customWidth="1"/>
    <col min="5115" max="5115" width="13.5" style="56" bestFit="1" customWidth="1"/>
    <col min="5116" max="5116" width="13.1640625" style="56" bestFit="1" customWidth="1"/>
    <col min="5117" max="5117" width="9.5" style="56" customWidth="1"/>
    <col min="5118" max="5126" width="0" style="56" hidden="1" customWidth="1"/>
    <col min="5127" max="5127" width="30.5" style="56" customWidth="1"/>
    <col min="5128" max="5128" width="18" style="56" customWidth="1"/>
    <col min="5129" max="5133" width="10.6640625" style="56" customWidth="1"/>
    <col min="5134" max="5138" width="0" style="56" hidden="1" customWidth="1"/>
    <col min="5139" max="5167" width="18" style="56" customWidth="1"/>
    <col min="5168" max="5174" width="10.6640625" style="56" customWidth="1"/>
    <col min="5175" max="5366" width="49.5" style="56"/>
    <col min="5367" max="5367" width="0" style="56" hidden="1" customWidth="1"/>
    <col min="5368" max="5368" width="18.6640625" style="56" customWidth="1"/>
    <col min="5369" max="5369" width="77" style="56" customWidth="1"/>
    <col min="5370" max="5370" width="23.5" style="56" bestFit="1" customWidth="1"/>
    <col min="5371" max="5371" width="13.5" style="56" bestFit="1" customWidth="1"/>
    <col min="5372" max="5372" width="13.1640625" style="56" bestFit="1" customWidth="1"/>
    <col min="5373" max="5373" width="9.5" style="56" customWidth="1"/>
    <col min="5374" max="5382" width="0" style="56" hidden="1" customWidth="1"/>
    <col min="5383" max="5383" width="30.5" style="56" customWidth="1"/>
    <col min="5384" max="5384" width="18" style="56" customWidth="1"/>
    <col min="5385" max="5389" width="10.6640625" style="56" customWidth="1"/>
    <col min="5390" max="5394" width="0" style="56" hidden="1" customWidth="1"/>
    <col min="5395" max="5423" width="18" style="56" customWidth="1"/>
    <col min="5424" max="5430" width="10.6640625" style="56" customWidth="1"/>
    <col min="5431" max="5622" width="49.5" style="56"/>
    <col min="5623" max="5623" width="0" style="56" hidden="1" customWidth="1"/>
    <col min="5624" max="5624" width="18.6640625" style="56" customWidth="1"/>
    <col min="5625" max="5625" width="77" style="56" customWidth="1"/>
    <col min="5626" max="5626" width="23.5" style="56" bestFit="1" customWidth="1"/>
    <col min="5627" max="5627" width="13.5" style="56" bestFit="1" customWidth="1"/>
    <col min="5628" max="5628" width="13.1640625" style="56" bestFit="1" customWidth="1"/>
    <col min="5629" max="5629" width="9.5" style="56" customWidth="1"/>
    <col min="5630" max="5638" width="0" style="56" hidden="1" customWidth="1"/>
    <col min="5639" max="5639" width="30.5" style="56" customWidth="1"/>
    <col min="5640" max="5640" width="18" style="56" customWidth="1"/>
    <col min="5641" max="5645" width="10.6640625" style="56" customWidth="1"/>
    <col min="5646" max="5650" width="0" style="56" hidden="1" customWidth="1"/>
    <col min="5651" max="5679" width="18" style="56" customWidth="1"/>
    <col min="5680" max="5686" width="10.6640625" style="56" customWidth="1"/>
    <col min="5687" max="5878" width="49.5" style="56"/>
    <col min="5879" max="5879" width="0" style="56" hidden="1" customWidth="1"/>
    <col min="5880" max="5880" width="18.6640625" style="56" customWidth="1"/>
    <col min="5881" max="5881" width="77" style="56" customWidth="1"/>
    <col min="5882" max="5882" width="23.5" style="56" bestFit="1" customWidth="1"/>
    <col min="5883" max="5883" width="13.5" style="56" bestFit="1" customWidth="1"/>
    <col min="5884" max="5884" width="13.1640625" style="56" bestFit="1" customWidth="1"/>
    <col min="5885" max="5885" width="9.5" style="56" customWidth="1"/>
    <col min="5886" max="5894" width="0" style="56" hidden="1" customWidth="1"/>
    <col min="5895" max="5895" width="30.5" style="56" customWidth="1"/>
    <col min="5896" max="5896" width="18" style="56" customWidth="1"/>
    <col min="5897" max="5901" width="10.6640625" style="56" customWidth="1"/>
    <col min="5902" max="5906" width="0" style="56" hidden="1" customWidth="1"/>
    <col min="5907" max="5935" width="18" style="56" customWidth="1"/>
    <col min="5936" max="5942" width="10.6640625" style="56" customWidth="1"/>
    <col min="5943" max="6134" width="49.5" style="56"/>
    <col min="6135" max="6135" width="0" style="56" hidden="1" customWidth="1"/>
    <col min="6136" max="6136" width="18.6640625" style="56" customWidth="1"/>
    <col min="6137" max="6137" width="77" style="56" customWidth="1"/>
    <col min="6138" max="6138" width="23.5" style="56" bestFit="1" customWidth="1"/>
    <col min="6139" max="6139" width="13.5" style="56" bestFit="1" customWidth="1"/>
    <col min="6140" max="6140" width="13.1640625" style="56" bestFit="1" customWidth="1"/>
    <col min="6141" max="6141" width="9.5" style="56" customWidth="1"/>
    <col min="6142" max="6150" width="0" style="56" hidden="1" customWidth="1"/>
    <col min="6151" max="6151" width="30.5" style="56" customWidth="1"/>
    <col min="6152" max="6152" width="18" style="56" customWidth="1"/>
    <col min="6153" max="6157" width="10.6640625" style="56" customWidth="1"/>
    <col min="6158" max="6162" width="0" style="56" hidden="1" customWidth="1"/>
    <col min="6163" max="6191" width="18" style="56" customWidth="1"/>
    <col min="6192" max="6198" width="10.6640625" style="56" customWidth="1"/>
    <col min="6199" max="6390" width="49.5" style="56"/>
    <col min="6391" max="6391" width="0" style="56" hidden="1" customWidth="1"/>
    <col min="6392" max="6392" width="18.6640625" style="56" customWidth="1"/>
    <col min="6393" max="6393" width="77" style="56" customWidth="1"/>
    <col min="6394" max="6394" width="23.5" style="56" bestFit="1" customWidth="1"/>
    <col min="6395" max="6395" width="13.5" style="56" bestFit="1" customWidth="1"/>
    <col min="6396" max="6396" width="13.1640625" style="56" bestFit="1" customWidth="1"/>
    <col min="6397" max="6397" width="9.5" style="56" customWidth="1"/>
    <col min="6398" max="6406" width="0" style="56" hidden="1" customWidth="1"/>
    <col min="6407" max="6407" width="30.5" style="56" customWidth="1"/>
    <col min="6408" max="6408" width="18" style="56" customWidth="1"/>
    <col min="6409" max="6413" width="10.6640625" style="56" customWidth="1"/>
    <col min="6414" max="6418" width="0" style="56" hidden="1" customWidth="1"/>
    <col min="6419" max="6447" width="18" style="56" customWidth="1"/>
    <col min="6448" max="6454" width="10.6640625" style="56" customWidth="1"/>
    <col min="6455" max="6646" width="49.5" style="56"/>
    <col min="6647" max="6647" width="0" style="56" hidden="1" customWidth="1"/>
    <col min="6648" max="6648" width="18.6640625" style="56" customWidth="1"/>
    <col min="6649" max="6649" width="77" style="56" customWidth="1"/>
    <col min="6650" max="6650" width="23.5" style="56" bestFit="1" customWidth="1"/>
    <col min="6651" max="6651" width="13.5" style="56" bestFit="1" customWidth="1"/>
    <col min="6652" max="6652" width="13.1640625" style="56" bestFit="1" customWidth="1"/>
    <col min="6653" max="6653" width="9.5" style="56" customWidth="1"/>
    <col min="6654" max="6662" width="0" style="56" hidden="1" customWidth="1"/>
    <col min="6663" max="6663" width="30.5" style="56" customWidth="1"/>
    <col min="6664" max="6664" width="18" style="56" customWidth="1"/>
    <col min="6665" max="6669" width="10.6640625" style="56" customWidth="1"/>
    <col min="6670" max="6674" width="0" style="56" hidden="1" customWidth="1"/>
    <col min="6675" max="6703" width="18" style="56" customWidth="1"/>
    <col min="6704" max="6710" width="10.6640625" style="56" customWidth="1"/>
    <col min="6711" max="6902" width="49.5" style="56"/>
    <col min="6903" max="6903" width="0" style="56" hidden="1" customWidth="1"/>
    <col min="6904" max="6904" width="18.6640625" style="56" customWidth="1"/>
    <col min="6905" max="6905" width="77" style="56" customWidth="1"/>
    <col min="6906" max="6906" width="23.5" style="56" bestFit="1" customWidth="1"/>
    <col min="6907" max="6907" width="13.5" style="56" bestFit="1" customWidth="1"/>
    <col min="6908" max="6908" width="13.1640625" style="56" bestFit="1" customWidth="1"/>
    <col min="6909" max="6909" width="9.5" style="56" customWidth="1"/>
    <col min="6910" max="6918" width="0" style="56" hidden="1" customWidth="1"/>
    <col min="6919" max="6919" width="30.5" style="56" customWidth="1"/>
    <col min="6920" max="6920" width="18" style="56" customWidth="1"/>
    <col min="6921" max="6925" width="10.6640625" style="56" customWidth="1"/>
    <col min="6926" max="6930" width="0" style="56" hidden="1" customWidth="1"/>
    <col min="6931" max="6959" width="18" style="56" customWidth="1"/>
    <col min="6960" max="6966" width="10.6640625" style="56" customWidth="1"/>
    <col min="6967" max="7158" width="49.5" style="56"/>
    <col min="7159" max="7159" width="0" style="56" hidden="1" customWidth="1"/>
    <col min="7160" max="7160" width="18.6640625" style="56" customWidth="1"/>
    <col min="7161" max="7161" width="77" style="56" customWidth="1"/>
    <col min="7162" max="7162" width="23.5" style="56" bestFit="1" customWidth="1"/>
    <col min="7163" max="7163" width="13.5" style="56" bestFit="1" customWidth="1"/>
    <col min="7164" max="7164" width="13.1640625" style="56" bestFit="1" customWidth="1"/>
    <col min="7165" max="7165" width="9.5" style="56" customWidth="1"/>
    <col min="7166" max="7174" width="0" style="56" hidden="1" customWidth="1"/>
    <col min="7175" max="7175" width="30.5" style="56" customWidth="1"/>
    <col min="7176" max="7176" width="18" style="56" customWidth="1"/>
    <col min="7177" max="7181" width="10.6640625" style="56" customWidth="1"/>
    <col min="7182" max="7186" width="0" style="56" hidden="1" customWidth="1"/>
    <col min="7187" max="7215" width="18" style="56" customWidth="1"/>
    <col min="7216" max="7222" width="10.6640625" style="56" customWidth="1"/>
    <col min="7223" max="7414" width="49.5" style="56"/>
    <col min="7415" max="7415" width="0" style="56" hidden="1" customWidth="1"/>
    <col min="7416" max="7416" width="18.6640625" style="56" customWidth="1"/>
    <col min="7417" max="7417" width="77" style="56" customWidth="1"/>
    <col min="7418" max="7418" width="23.5" style="56" bestFit="1" customWidth="1"/>
    <col min="7419" max="7419" width="13.5" style="56" bestFit="1" customWidth="1"/>
    <col min="7420" max="7420" width="13.1640625" style="56" bestFit="1" customWidth="1"/>
    <col min="7421" max="7421" width="9.5" style="56" customWidth="1"/>
    <col min="7422" max="7430" width="0" style="56" hidden="1" customWidth="1"/>
    <col min="7431" max="7431" width="30.5" style="56" customWidth="1"/>
    <col min="7432" max="7432" width="18" style="56" customWidth="1"/>
    <col min="7433" max="7437" width="10.6640625" style="56" customWidth="1"/>
    <col min="7438" max="7442" width="0" style="56" hidden="1" customWidth="1"/>
    <col min="7443" max="7471" width="18" style="56" customWidth="1"/>
    <col min="7472" max="7478" width="10.6640625" style="56" customWidth="1"/>
    <col min="7479" max="7670" width="49.5" style="56"/>
    <col min="7671" max="7671" width="0" style="56" hidden="1" customWidth="1"/>
    <col min="7672" max="7672" width="18.6640625" style="56" customWidth="1"/>
    <col min="7673" max="7673" width="77" style="56" customWidth="1"/>
    <col min="7674" max="7674" width="23.5" style="56" bestFit="1" customWidth="1"/>
    <col min="7675" max="7675" width="13.5" style="56" bestFit="1" customWidth="1"/>
    <col min="7676" max="7676" width="13.1640625" style="56" bestFit="1" customWidth="1"/>
    <col min="7677" max="7677" width="9.5" style="56" customWidth="1"/>
    <col min="7678" max="7686" width="0" style="56" hidden="1" customWidth="1"/>
    <col min="7687" max="7687" width="30.5" style="56" customWidth="1"/>
    <col min="7688" max="7688" width="18" style="56" customWidth="1"/>
    <col min="7689" max="7693" width="10.6640625" style="56" customWidth="1"/>
    <col min="7694" max="7698" width="0" style="56" hidden="1" customWidth="1"/>
    <col min="7699" max="7727" width="18" style="56" customWidth="1"/>
    <col min="7728" max="7734" width="10.6640625" style="56" customWidth="1"/>
    <col min="7735" max="7926" width="49.5" style="56"/>
    <col min="7927" max="7927" width="0" style="56" hidden="1" customWidth="1"/>
    <col min="7928" max="7928" width="18.6640625" style="56" customWidth="1"/>
    <col min="7929" max="7929" width="77" style="56" customWidth="1"/>
    <col min="7930" max="7930" width="23.5" style="56" bestFit="1" customWidth="1"/>
    <col min="7931" max="7931" width="13.5" style="56" bestFit="1" customWidth="1"/>
    <col min="7932" max="7932" width="13.1640625" style="56" bestFit="1" customWidth="1"/>
    <col min="7933" max="7933" width="9.5" style="56" customWidth="1"/>
    <col min="7934" max="7942" width="0" style="56" hidden="1" customWidth="1"/>
    <col min="7943" max="7943" width="30.5" style="56" customWidth="1"/>
    <col min="7944" max="7944" width="18" style="56" customWidth="1"/>
    <col min="7945" max="7949" width="10.6640625" style="56" customWidth="1"/>
    <col min="7950" max="7954" width="0" style="56" hidden="1" customWidth="1"/>
    <col min="7955" max="7983" width="18" style="56" customWidth="1"/>
    <col min="7984" max="7990" width="10.6640625" style="56" customWidth="1"/>
    <col min="7991" max="8182" width="49.5" style="56"/>
    <col min="8183" max="8183" width="0" style="56" hidden="1" customWidth="1"/>
    <col min="8184" max="8184" width="18.6640625" style="56" customWidth="1"/>
    <col min="8185" max="8185" width="77" style="56" customWidth="1"/>
    <col min="8186" max="8186" width="23.5" style="56" bestFit="1" customWidth="1"/>
    <col min="8187" max="8187" width="13.5" style="56" bestFit="1" customWidth="1"/>
    <col min="8188" max="8188" width="13.1640625" style="56" bestFit="1" customWidth="1"/>
    <col min="8189" max="8189" width="9.5" style="56" customWidth="1"/>
    <col min="8190" max="8198" width="0" style="56" hidden="1" customWidth="1"/>
    <col min="8199" max="8199" width="30.5" style="56" customWidth="1"/>
    <col min="8200" max="8200" width="18" style="56" customWidth="1"/>
    <col min="8201" max="8205" width="10.6640625" style="56" customWidth="1"/>
    <col min="8206" max="8210" width="0" style="56" hidden="1" customWidth="1"/>
    <col min="8211" max="8239" width="18" style="56" customWidth="1"/>
    <col min="8240" max="8246" width="10.6640625" style="56" customWidth="1"/>
    <col min="8247" max="8438" width="49.5" style="56"/>
    <col min="8439" max="8439" width="0" style="56" hidden="1" customWidth="1"/>
    <col min="8440" max="8440" width="18.6640625" style="56" customWidth="1"/>
    <col min="8441" max="8441" width="77" style="56" customWidth="1"/>
    <col min="8442" max="8442" width="23.5" style="56" bestFit="1" customWidth="1"/>
    <col min="8443" max="8443" width="13.5" style="56" bestFit="1" customWidth="1"/>
    <col min="8444" max="8444" width="13.1640625" style="56" bestFit="1" customWidth="1"/>
    <col min="8445" max="8445" width="9.5" style="56" customWidth="1"/>
    <col min="8446" max="8454" width="0" style="56" hidden="1" customWidth="1"/>
    <col min="8455" max="8455" width="30.5" style="56" customWidth="1"/>
    <col min="8456" max="8456" width="18" style="56" customWidth="1"/>
    <col min="8457" max="8461" width="10.6640625" style="56" customWidth="1"/>
    <col min="8462" max="8466" width="0" style="56" hidden="1" customWidth="1"/>
    <col min="8467" max="8495" width="18" style="56" customWidth="1"/>
    <col min="8496" max="8502" width="10.6640625" style="56" customWidth="1"/>
    <col min="8503" max="8694" width="49.5" style="56"/>
    <col min="8695" max="8695" width="0" style="56" hidden="1" customWidth="1"/>
    <col min="8696" max="8696" width="18.6640625" style="56" customWidth="1"/>
    <col min="8697" max="8697" width="77" style="56" customWidth="1"/>
    <col min="8698" max="8698" width="23.5" style="56" bestFit="1" customWidth="1"/>
    <col min="8699" max="8699" width="13.5" style="56" bestFit="1" customWidth="1"/>
    <col min="8700" max="8700" width="13.1640625" style="56" bestFit="1" customWidth="1"/>
    <col min="8701" max="8701" width="9.5" style="56" customWidth="1"/>
    <col min="8702" max="8710" width="0" style="56" hidden="1" customWidth="1"/>
    <col min="8711" max="8711" width="30.5" style="56" customWidth="1"/>
    <col min="8712" max="8712" width="18" style="56" customWidth="1"/>
    <col min="8713" max="8717" width="10.6640625" style="56" customWidth="1"/>
    <col min="8718" max="8722" width="0" style="56" hidden="1" customWidth="1"/>
    <col min="8723" max="8751" width="18" style="56" customWidth="1"/>
    <col min="8752" max="8758" width="10.6640625" style="56" customWidth="1"/>
    <col min="8759" max="8950" width="49.5" style="56"/>
    <col min="8951" max="8951" width="0" style="56" hidden="1" customWidth="1"/>
    <col min="8952" max="8952" width="18.6640625" style="56" customWidth="1"/>
    <col min="8953" max="8953" width="77" style="56" customWidth="1"/>
    <col min="8954" max="8954" width="23.5" style="56" bestFit="1" customWidth="1"/>
    <col min="8955" max="8955" width="13.5" style="56" bestFit="1" customWidth="1"/>
    <col min="8956" max="8956" width="13.1640625" style="56" bestFit="1" customWidth="1"/>
    <col min="8957" max="8957" width="9.5" style="56" customWidth="1"/>
    <col min="8958" max="8966" width="0" style="56" hidden="1" customWidth="1"/>
    <col min="8967" max="8967" width="30.5" style="56" customWidth="1"/>
    <col min="8968" max="8968" width="18" style="56" customWidth="1"/>
    <col min="8969" max="8973" width="10.6640625" style="56" customWidth="1"/>
    <col min="8974" max="8978" width="0" style="56" hidden="1" customWidth="1"/>
    <col min="8979" max="9007" width="18" style="56" customWidth="1"/>
    <col min="9008" max="9014" width="10.6640625" style="56" customWidth="1"/>
    <col min="9015" max="9206" width="49.5" style="56"/>
    <col min="9207" max="9207" width="0" style="56" hidden="1" customWidth="1"/>
    <col min="9208" max="9208" width="18.6640625" style="56" customWidth="1"/>
    <col min="9209" max="9209" width="77" style="56" customWidth="1"/>
    <col min="9210" max="9210" width="23.5" style="56" bestFit="1" customWidth="1"/>
    <col min="9211" max="9211" width="13.5" style="56" bestFit="1" customWidth="1"/>
    <col min="9212" max="9212" width="13.1640625" style="56" bestFit="1" customWidth="1"/>
    <col min="9213" max="9213" width="9.5" style="56" customWidth="1"/>
    <col min="9214" max="9222" width="0" style="56" hidden="1" customWidth="1"/>
    <col min="9223" max="9223" width="30.5" style="56" customWidth="1"/>
    <col min="9224" max="9224" width="18" style="56" customWidth="1"/>
    <col min="9225" max="9229" width="10.6640625" style="56" customWidth="1"/>
    <col min="9230" max="9234" width="0" style="56" hidden="1" customWidth="1"/>
    <col min="9235" max="9263" width="18" style="56" customWidth="1"/>
    <col min="9264" max="9270" width="10.6640625" style="56" customWidth="1"/>
    <col min="9271" max="9462" width="49.5" style="56"/>
    <col min="9463" max="9463" width="0" style="56" hidden="1" customWidth="1"/>
    <col min="9464" max="9464" width="18.6640625" style="56" customWidth="1"/>
    <col min="9465" max="9465" width="77" style="56" customWidth="1"/>
    <col min="9466" max="9466" width="23.5" style="56" bestFit="1" customWidth="1"/>
    <col min="9467" max="9467" width="13.5" style="56" bestFit="1" customWidth="1"/>
    <col min="9468" max="9468" width="13.1640625" style="56" bestFit="1" customWidth="1"/>
    <col min="9469" max="9469" width="9.5" style="56" customWidth="1"/>
    <col min="9470" max="9478" width="0" style="56" hidden="1" customWidth="1"/>
    <col min="9479" max="9479" width="30.5" style="56" customWidth="1"/>
    <col min="9480" max="9480" width="18" style="56" customWidth="1"/>
    <col min="9481" max="9485" width="10.6640625" style="56" customWidth="1"/>
    <col min="9486" max="9490" width="0" style="56" hidden="1" customWidth="1"/>
    <col min="9491" max="9519" width="18" style="56" customWidth="1"/>
    <col min="9520" max="9526" width="10.6640625" style="56" customWidth="1"/>
    <col min="9527" max="9718" width="49.5" style="56"/>
    <col min="9719" max="9719" width="0" style="56" hidden="1" customWidth="1"/>
    <col min="9720" max="9720" width="18.6640625" style="56" customWidth="1"/>
    <col min="9721" max="9721" width="77" style="56" customWidth="1"/>
    <col min="9722" max="9722" width="23.5" style="56" bestFit="1" customWidth="1"/>
    <col min="9723" max="9723" width="13.5" style="56" bestFit="1" customWidth="1"/>
    <col min="9724" max="9724" width="13.1640625" style="56" bestFit="1" customWidth="1"/>
    <col min="9725" max="9725" width="9.5" style="56" customWidth="1"/>
    <col min="9726" max="9734" width="0" style="56" hidden="1" customWidth="1"/>
    <col min="9735" max="9735" width="30.5" style="56" customWidth="1"/>
    <col min="9736" max="9736" width="18" style="56" customWidth="1"/>
    <col min="9737" max="9741" width="10.6640625" style="56" customWidth="1"/>
    <col min="9742" max="9746" width="0" style="56" hidden="1" customWidth="1"/>
    <col min="9747" max="9775" width="18" style="56" customWidth="1"/>
    <col min="9776" max="9782" width="10.6640625" style="56" customWidth="1"/>
    <col min="9783" max="9974" width="49.5" style="56"/>
    <col min="9975" max="9975" width="0" style="56" hidden="1" customWidth="1"/>
    <col min="9976" max="9976" width="18.6640625" style="56" customWidth="1"/>
    <col min="9977" max="9977" width="77" style="56" customWidth="1"/>
    <col min="9978" max="9978" width="23.5" style="56" bestFit="1" customWidth="1"/>
    <col min="9979" max="9979" width="13.5" style="56" bestFit="1" customWidth="1"/>
    <col min="9980" max="9980" width="13.1640625" style="56" bestFit="1" customWidth="1"/>
    <col min="9981" max="9981" width="9.5" style="56" customWidth="1"/>
    <col min="9982" max="9990" width="0" style="56" hidden="1" customWidth="1"/>
    <col min="9991" max="9991" width="30.5" style="56" customWidth="1"/>
    <col min="9992" max="9992" width="18" style="56" customWidth="1"/>
    <col min="9993" max="9997" width="10.6640625" style="56" customWidth="1"/>
    <col min="9998" max="10002" width="0" style="56" hidden="1" customWidth="1"/>
    <col min="10003" max="10031" width="18" style="56" customWidth="1"/>
    <col min="10032" max="10038" width="10.6640625" style="56" customWidth="1"/>
    <col min="10039" max="10230" width="49.5" style="56"/>
    <col min="10231" max="10231" width="0" style="56" hidden="1" customWidth="1"/>
    <col min="10232" max="10232" width="18.6640625" style="56" customWidth="1"/>
    <col min="10233" max="10233" width="77" style="56" customWidth="1"/>
    <col min="10234" max="10234" width="23.5" style="56" bestFit="1" customWidth="1"/>
    <col min="10235" max="10235" width="13.5" style="56" bestFit="1" customWidth="1"/>
    <col min="10236" max="10236" width="13.1640625" style="56" bestFit="1" customWidth="1"/>
    <col min="10237" max="10237" width="9.5" style="56" customWidth="1"/>
    <col min="10238" max="10246" width="0" style="56" hidden="1" customWidth="1"/>
    <col min="10247" max="10247" width="30.5" style="56" customWidth="1"/>
    <col min="10248" max="10248" width="18" style="56" customWidth="1"/>
    <col min="10249" max="10253" width="10.6640625" style="56" customWidth="1"/>
    <col min="10254" max="10258" width="0" style="56" hidden="1" customWidth="1"/>
    <col min="10259" max="10287" width="18" style="56" customWidth="1"/>
    <col min="10288" max="10294" width="10.6640625" style="56" customWidth="1"/>
    <col min="10295" max="10486" width="49.5" style="56"/>
    <col min="10487" max="10487" width="0" style="56" hidden="1" customWidth="1"/>
    <col min="10488" max="10488" width="18.6640625" style="56" customWidth="1"/>
    <col min="10489" max="10489" width="77" style="56" customWidth="1"/>
    <col min="10490" max="10490" width="23.5" style="56" bestFit="1" customWidth="1"/>
    <col min="10491" max="10491" width="13.5" style="56" bestFit="1" customWidth="1"/>
    <col min="10492" max="10492" width="13.1640625" style="56" bestFit="1" customWidth="1"/>
    <col min="10493" max="10493" width="9.5" style="56" customWidth="1"/>
    <col min="10494" max="10502" width="0" style="56" hidden="1" customWidth="1"/>
    <col min="10503" max="10503" width="30.5" style="56" customWidth="1"/>
    <col min="10504" max="10504" width="18" style="56" customWidth="1"/>
    <col min="10505" max="10509" width="10.6640625" style="56" customWidth="1"/>
    <col min="10510" max="10514" width="0" style="56" hidden="1" customWidth="1"/>
    <col min="10515" max="10543" width="18" style="56" customWidth="1"/>
    <col min="10544" max="10550" width="10.6640625" style="56" customWidth="1"/>
    <col min="10551" max="10742" width="49.5" style="56"/>
    <col min="10743" max="10743" width="0" style="56" hidden="1" customWidth="1"/>
    <col min="10744" max="10744" width="18.6640625" style="56" customWidth="1"/>
    <col min="10745" max="10745" width="77" style="56" customWidth="1"/>
    <col min="10746" max="10746" width="23.5" style="56" bestFit="1" customWidth="1"/>
    <col min="10747" max="10747" width="13.5" style="56" bestFit="1" customWidth="1"/>
    <col min="10748" max="10748" width="13.1640625" style="56" bestFit="1" customWidth="1"/>
    <col min="10749" max="10749" width="9.5" style="56" customWidth="1"/>
    <col min="10750" max="10758" width="0" style="56" hidden="1" customWidth="1"/>
    <col min="10759" max="10759" width="30.5" style="56" customWidth="1"/>
    <col min="10760" max="10760" width="18" style="56" customWidth="1"/>
    <col min="10761" max="10765" width="10.6640625" style="56" customWidth="1"/>
    <col min="10766" max="10770" width="0" style="56" hidden="1" customWidth="1"/>
    <col min="10771" max="10799" width="18" style="56" customWidth="1"/>
    <col min="10800" max="10806" width="10.6640625" style="56" customWidth="1"/>
    <col min="10807" max="10998" width="49.5" style="56"/>
    <col min="10999" max="10999" width="0" style="56" hidden="1" customWidth="1"/>
    <col min="11000" max="11000" width="18.6640625" style="56" customWidth="1"/>
    <col min="11001" max="11001" width="77" style="56" customWidth="1"/>
    <col min="11002" max="11002" width="23.5" style="56" bestFit="1" customWidth="1"/>
    <col min="11003" max="11003" width="13.5" style="56" bestFit="1" customWidth="1"/>
    <col min="11004" max="11004" width="13.1640625" style="56" bestFit="1" customWidth="1"/>
    <col min="11005" max="11005" width="9.5" style="56" customWidth="1"/>
    <col min="11006" max="11014" width="0" style="56" hidden="1" customWidth="1"/>
    <col min="11015" max="11015" width="30.5" style="56" customWidth="1"/>
    <col min="11016" max="11016" width="18" style="56" customWidth="1"/>
    <col min="11017" max="11021" width="10.6640625" style="56" customWidth="1"/>
    <col min="11022" max="11026" width="0" style="56" hidden="1" customWidth="1"/>
    <col min="11027" max="11055" width="18" style="56" customWidth="1"/>
    <col min="11056" max="11062" width="10.6640625" style="56" customWidth="1"/>
    <col min="11063" max="11254" width="49.5" style="56"/>
    <col min="11255" max="11255" width="0" style="56" hidden="1" customWidth="1"/>
    <col min="11256" max="11256" width="18.6640625" style="56" customWidth="1"/>
    <col min="11257" max="11257" width="77" style="56" customWidth="1"/>
    <col min="11258" max="11258" width="23.5" style="56" bestFit="1" customWidth="1"/>
    <col min="11259" max="11259" width="13.5" style="56" bestFit="1" customWidth="1"/>
    <col min="11260" max="11260" width="13.1640625" style="56" bestFit="1" customWidth="1"/>
    <col min="11261" max="11261" width="9.5" style="56" customWidth="1"/>
    <col min="11262" max="11270" width="0" style="56" hidden="1" customWidth="1"/>
    <col min="11271" max="11271" width="30.5" style="56" customWidth="1"/>
    <col min="11272" max="11272" width="18" style="56" customWidth="1"/>
    <col min="11273" max="11277" width="10.6640625" style="56" customWidth="1"/>
    <col min="11278" max="11282" width="0" style="56" hidden="1" customWidth="1"/>
    <col min="11283" max="11311" width="18" style="56" customWidth="1"/>
    <col min="11312" max="11318" width="10.6640625" style="56" customWidth="1"/>
    <col min="11319" max="11510" width="49.5" style="56"/>
    <col min="11511" max="11511" width="0" style="56" hidden="1" customWidth="1"/>
    <col min="11512" max="11512" width="18.6640625" style="56" customWidth="1"/>
    <col min="11513" max="11513" width="77" style="56" customWidth="1"/>
    <col min="11514" max="11514" width="23.5" style="56" bestFit="1" customWidth="1"/>
    <col min="11515" max="11515" width="13.5" style="56" bestFit="1" customWidth="1"/>
    <col min="11516" max="11516" width="13.1640625" style="56" bestFit="1" customWidth="1"/>
    <col min="11517" max="11517" width="9.5" style="56" customWidth="1"/>
    <col min="11518" max="11526" width="0" style="56" hidden="1" customWidth="1"/>
    <col min="11527" max="11527" width="30.5" style="56" customWidth="1"/>
    <col min="11528" max="11528" width="18" style="56" customWidth="1"/>
    <col min="11529" max="11533" width="10.6640625" style="56" customWidth="1"/>
    <col min="11534" max="11538" width="0" style="56" hidden="1" customWidth="1"/>
    <col min="11539" max="11567" width="18" style="56" customWidth="1"/>
    <col min="11568" max="11574" width="10.6640625" style="56" customWidth="1"/>
    <col min="11575" max="11766" width="49.5" style="56"/>
    <col min="11767" max="11767" width="0" style="56" hidden="1" customWidth="1"/>
    <col min="11768" max="11768" width="18.6640625" style="56" customWidth="1"/>
    <col min="11769" max="11769" width="77" style="56" customWidth="1"/>
    <col min="11770" max="11770" width="23.5" style="56" bestFit="1" customWidth="1"/>
    <col min="11771" max="11771" width="13.5" style="56" bestFit="1" customWidth="1"/>
    <col min="11772" max="11772" width="13.1640625" style="56" bestFit="1" customWidth="1"/>
    <col min="11773" max="11773" width="9.5" style="56" customWidth="1"/>
    <col min="11774" max="11782" width="0" style="56" hidden="1" customWidth="1"/>
    <col min="11783" max="11783" width="30.5" style="56" customWidth="1"/>
    <col min="11784" max="11784" width="18" style="56" customWidth="1"/>
    <col min="11785" max="11789" width="10.6640625" style="56" customWidth="1"/>
    <col min="11790" max="11794" width="0" style="56" hidden="1" customWidth="1"/>
    <col min="11795" max="11823" width="18" style="56" customWidth="1"/>
    <col min="11824" max="11830" width="10.6640625" style="56" customWidth="1"/>
    <col min="11831" max="12022" width="49.5" style="56"/>
    <col min="12023" max="12023" width="0" style="56" hidden="1" customWidth="1"/>
    <col min="12024" max="12024" width="18.6640625" style="56" customWidth="1"/>
    <col min="12025" max="12025" width="77" style="56" customWidth="1"/>
    <col min="12026" max="12026" width="23.5" style="56" bestFit="1" customWidth="1"/>
    <col min="12027" max="12027" width="13.5" style="56" bestFit="1" customWidth="1"/>
    <col min="12028" max="12028" width="13.1640625" style="56" bestFit="1" customWidth="1"/>
    <col min="12029" max="12029" width="9.5" style="56" customWidth="1"/>
    <col min="12030" max="12038" width="0" style="56" hidden="1" customWidth="1"/>
    <col min="12039" max="12039" width="30.5" style="56" customWidth="1"/>
    <col min="12040" max="12040" width="18" style="56" customWidth="1"/>
    <col min="12041" max="12045" width="10.6640625" style="56" customWidth="1"/>
    <col min="12046" max="12050" width="0" style="56" hidden="1" customWidth="1"/>
    <col min="12051" max="12079" width="18" style="56" customWidth="1"/>
    <col min="12080" max="12086" width="10.6640625" style="56" customWidth="1"/>
    <col min="12087" max="12278" width="49.5" style="56"/>
    <col min="12279" max="12279" width="0" style="56" hidden="1" customWidth="1"/>
    <col min="12280" max="12280" width="18.6640625" style="56" customWidth="1"/>
    <col min="12281" max="12281" width="77" style="56" customWidth="1"/>
    <col min="12282" max="12282" width="23.5" style="56" bestFit="1" customWidth="1"/>
    <col min="12283" max="12283" width="13.5" style="56" bestFit="1" customWidth="1"/>
    <col min="12284" max="12284" width="13.1640625" style="56" bestFit="1" customWidth="1"/>
    <col min="12285" max="12285" width="9.5" style="56" customWidth="1"/>
    <col min="12286" max="12294" width="0" style="56" hidden="1" customWidth="1"/>
    <col min="12295" max="12295" width="30.5" style="56" customWidth="1"/>
    <col min="12296" max="12296" width="18" style="56" customWidth="1"/>
    <col min="12297" max="12301" width="10.6640625" style="56" customWidth="1"/>
    <col min="12302" max="12306" width="0" style="56" hidden="1" customWidth="1"/>
    <col min="12307" max="12335" width="18" style="56" customWidth="1"/>
    <col min="12336" max="12342" width="10.6640625" style="56" customWidth="1"/>
    <col min="12343" max="12534" width="49.5" style="56"/>
    <col min="12535" max="12535" width="0" style="56" hidden="1" customWidth="1"/>
    <col min="12536" max="12536" width="18.6640625" style="56" customWidth="1"/>
    <col min="12537" max="12537" width="77" style="56" customWidth="1"/>
    <col min="12538" max="12538" width="23.5" style="56" bestFit="1" customWidth="1"/>
    <col min="12539" max="12539" width="13.5" style="56" bestFit="1" customWidth="1"/>
    <col min="12540" max="12540" width="13.1640625" style="56" bestFit="1" customWidth="1"/>
    <col min="12541" max="12541" width="9.5" style="56" customWidth="1"/>
    <col min="12542" max="12550" width="0" style="56" hidden="1" customWidth="1"/>
    <col min="12551" max="12551" width="30.5" style="56" customWidth="1"/>
    <col min="12552" max="12552" width="18" style="56" customWidth="1"/>
    <col min="12553" max="12557" width="10.6640625" style="56" customWidth="1"/>
    <col min="12558" max="12562" width="0" style="56" hidden="1" customWidth="1"/>
    <col min="12563" max="12591" width="18" style="56" customWidth="1"/>
    <col min="12592" max="12598" width="10.6640625" style="56" customWidth="1"/>
    <col min="12599" max="12790" width="49.5" style="56"/>
    <col min="12791" max="12791" width="0" style="56" hidden="1" customWidth="1"/>
    <col min="12792" max="12792" width="18.6640625" style="56" customWidth="1"/>
    <col min="12793" max="12793" width="77" style="56" customWidth="1"/>
    <col min="12794" max="12794" width="23.5" style="56" bestFit="1" customWidth="1"/>
    <col min="12795" max="12795" width="13.5" style="56" bestFit="1" customWidth="1"/>
    <col min="12796" max="12796" width="13.1640625" style="56" bestFit="1" customWidth="1"/>
    <col min="12797" max="12797" width="9.5" style="56" customWidth="1"/>
    <col min="12798" max="12806" width="0" style="56" hidden="1" customWidth="1"/>
    <col min="12807" max="12807" width="30.5" style="56" customWidth="1"/>
    <col min="12808" max="12808" width="18" style="56" customWidth="1"/>
    <col min="12809" max="12813" width="10.6640625" style="56" customWidth="1"/>
    <col min="12814" max="12818" width="0" style="56" hidden="1" customWidth="1"/>
    <col min="12819" max="12847" width="18" style="56" customWidth="1"/>
    <col min="12848" max="12854" width="10.6640625" style="56" customWidth="1"/>
    <col min="12855" max="13046" width="49.5" style="56"/>
    <col min="13047" max="13047" width="0" style="56" hidden="1" customWidth="1"/>
    <col min="13048" max="13048" width="18.6640625" style="56" customWidth="1"/>
    <col min="13049" max="13049" width="77" style="56" customWidth="1"/>
    <col min="13050" max="13050" width="23.5" style="56" bestFit="1" customWidth="1"/>
    <col min="13051" max="13051" width="13.5" style="56" bestFit="1" customWidth="1"/>
    <col min="13052" max="13052" width="13.1640625" style="56" bestFit="1" customWidth="1"/>
    <col min="13053" max="13053" width="9.5" style="56" customWidth="1"/>
    <col min="13054" max="13062" width="0" style="56" hidden="1" customWidth="1"/>
    <col min="13063" max="13063" width="30.5" style="56" customWidth="1"/>
    <col min="13064" max="13064" width="18" style="56" customWidth="1"/>
    <col min="13065" max="13069" width="10.6640625" style="56" customWidth="1"/>
    <col min="13070" max="13074" width="0" style="56" hidden="1" customWidth="1"/>
    <col min="13075" max="13103" width="18" style="56" customWidth="1"/>
    <col min="13104" max="13110" width="10.6640625" style="56" customWidth="1"/>
    <col min="13111" max="13302" width="49.5" style="56"/>
    <col min="13303" max="13303" width="0" style="56" hidden="1" customWidth="1"/>
    <col min="13304" max="13304" width="18.6640625" style="56" customWidth="1"/>
    <col min="13305" max="13305" width="77" style="56" customWidth="1"/>
    <col min="13306" max="13306" width="23.5" style="56" bestFit="1" customWidth="1"/>
    <col min="13307" max="13307" width="13.5" style="56" bestFit="1" customWidth="1"/>
    <col min="13308" max="13308" width="13.1640625" style="56" bestFit="1" customWidth="1"/>
    <col min="13309" max="13309" width="9.5" style="56" customWidth="1"/>
    <col min="13310" max="13318" width="0" style="56" hidden="1" customWidth="1"/>
    <col min="13319" max="13319" width="30.5" style="56" customWidth="1"/>
    <col min="13320" max="13320" width="18" style="56" customWidth="1"/>
    <col min="13321" max="13325" width="10.6640625" style="56" customWidth="1"/>
    <col min="13326" max="13330" width="0" style="56" hidden="1" customWidth="1"/>
    <col min="13331" max="13359" width="18" style="56" customWidth="1"/>
    <col min="13360" max="13366" width="10.6640625" style="56" customWidth="1"/>
    <col min="13367" max="13558" width="49.5" style="56"/>
    <col min="13559" max="13559" width="0" style="56" hidden="1" customWidth="1"/>
    <col min="13560" max="13560" width="18.6640625" style="56" customWidth="1"/>
    <col min="13561" max="13561" width="77" style="56" customWidth="1"/>
    <col min="13562" max="13562" width="23.5" style="56" bestFit="1" customWidth="1"/>
    <col min="13563" max="13563" width="13.5" style="56" bestFit="1" customWidth="1"/>
    <col min="13564" max="13564" width="13.1640625" style="56" bestFit="1" customWidth="1"/>
    <col min="13565" max="13565" width="9.5" style="56" customWidth="1"/>
    <col min="13566" max="13574" width="0" style="56" hidden="1" customWidth="1"/>
    <col min="13575" max="13575" width="30.5" style="56" customWidth="1"/>
    <col min="13576" max="13576" width="18" style="56" customWidth="1"/>
    <col min="13577" max="13581" width="10.6640625" style="56" customWidth="1"/>
    <col min="13582" max="13586" width="0" style="56" hidden="1" customWidth="1"/>
    <col min="13587" max="13615" width="18" style="56" customWidth="1"/>
    <col min="13616" max="13622" width="10.6640625" style="56" customWidth="1"/>
    <col min="13623" max="13814" width="49.5" style="56"/>
    <col min="13815" max="13815" width="0" style="56" hidden="1" customWidth="1"/>
    <col min="13816" max="13816" width="18.6640625" style="56" customWidth="1"/>
    <col min="13817" max="13817" width="77" style="56" customWidth="1"/>
    <col min="13818" max="13818" width="23.5" style="56" bestFit="1" customWidth="1"/>
    <col min="13819" max="13819" width="13.5" style="56" bestFit="1" customWidth="1"/>
    <col min="13820" max="13820" width="13.1640625" style="56" bestFit="1" customWidth="1"/>
    <col min="13821" max="13821" width="9.5" style="56" customWidth="1"/>
    <col min="13822" max="13830" width="0" style="56" hidden="1" customWidth="1"/>
    <col min="13831" max="13831" width="30.5" style="56" customWidth="1"/>
    <col min="13832" max="13832" width="18" style="56" customWidth="1"/>
    <col min="13833" max="13837" width="10.6640625" style="56" customWidth="1"/>
    <col min="13838" max="13842" width="0" style="56" hidden="1" customWidth="1"/>
    <col min="13843" max="13871" width="18" style="56" customWidth="1"/>
    <col min="13872" max="13878" width="10.6640625" style="56" customWidth="1"/>
    <col min="13879" max="14070" width="49.5" style="56"/>
    <col min="14071" max="14071" width="0" style="56" hidden="1" customWidth="1"/>
    <col min="14072" max="14072" width="18.6640625" style="56" customWidth="1"/>
    <col min="14073" max="14073" width="77" style="56" customWidth="1"/>
    <col min="14074" max="14074" width="23.5" style="56" bestFit="1" customWidth="1"/>
    <col min="14075" max="14075" width="13.5" style="56" bestFit="1" customWidth="1"/>
    <col min="14076" max="14076" width="13.1640625" style="56" bestFit="1" customWidth="1"/>
    <col min="14077" max="14077" width="9.5" style="56" customWidth="1"/>
    <col min="14078" max="14086" width="0" style="56" hidden="1" customWidth="1"/>
    <col min="14087" max="14087" width="30.5" style="56" customWidth="1"/>
    <col min="14088" max="14088" width="18" style="56" customWidth="1"/>
    <col min="14089" max="14093" width="10.6640625" style="56" customWidth="1"/>
    <col min="14094" max="14098" width="0" style="56" hidden="1" customWidth="1"/>
    <col min="14099" max="14127" width="18" style="56" customWidth="1"/>
    <col min="14128" max="14134" width="10.6640625" style="56" customWidth="1"/>
    <col min="14135" max="14326" width="49.5" style="56"/>
    <col min="14327" max="14327" width="0" style="56" hidden="1" customWidth="1"/>
    <col min="14328" max="14328" width="18.6640625" style="56" customWidth="1"/>
    <col min="14329" max="14329" width="77" style="56" customWidth="1"/>
    <col min="14330" max="14330" width="23.5" style="56" bestFit="1" customWidth="1"/>
    <col min="14331" max="14331" width="13.5" style="56" bestFit="1" customWidth="1"/>
    <col min="14332" max="14332" width="13.1640625" style="56" bestFit="1" customWidth="1"/>
    <col min="14333" max="14333" width="9.5" style="56" customWidth="1"/>
    <col min="14334" max="14342" width="0" style="56" hidden="1" customWidth="1"/>
    <col min="14343" max="14343" width="30.5" style="56" customWidth="1"/>
    <col min="14344" max="14344" width="18" style="56" customWidth="1"/>
    <col min="14345" max="14349" width="10.6640625" style="56" customWidth="1"/>
    <col min="14350" max="14354" width="0" style="56" hidden="1" customWidth="1"/>
    <col min="14355" max="14383" width="18" style="56" customWidth="1"/>
    <col min="14384" max="14390" width="10.6640625" style="56" customWidth="1"/>
    <col min="14391" max="14582" width="49.5" style="56"/>
    <col min="14583" max="14583" width="0" style="56" hidden="1" customWidth="1"/>
    <col min="14584" max="14584" width="18.6640625" style="56" customWidth="1"/>
    <col min="14585" max="14585" width="77" style="56" customWidth="1"/>
    <col min="14586" max="14586" width="23.5" style="56" bestFit="1" customWidth="1"/>
    <col min="14587" max="14587" width="13.5" style="56" bestFit="1" customWidth="1"/>
    <col min="14588" max="14588" width="13.1640625" style="56" bestFit="1" customWidth="1"/>
    <col min="14589" max="14589" width="9.5" style="56" customWidth="1"/>
    <col min="14590" max="14598" width="0" style="56" hidden="1" customWidth="1"/>
    <col min="14599" max="14599" width="30.5" style="56" customWidth="1"/>
    <col min="14600" max="14600" width="18" style="56" customWidth="1"/>
    <col min="14601" max="14605" width="10.6640625" style="56" customWidth="1"/>
    <col min="14606" max="14610" width="0" style="56" hidden="1" customWidth="1"/>
    <col min="14611" max="14639" width="18" style="56" customWidth="1"/>
    <col min="14640" max="14646" width="10.6640625" style="56" customWidth="1"/>
    <col min="14647" max="14838" width="49.5" style="56"/>
    <col min="14839" max="14839" width="0" style="56" hidden="1" customWidth="1"/>
    <col min="14840" max="14840" width="18.6640625" style="56" customWidth="1"/>
    <col min="14841" max="14841" width="77" style="56" customWidth="1"/>
    <col min="14842" max="14842" width="23.5" style="56" bestFit="1" customWidth="1"/>
    <col min="14843" max="14843" width="13.5" style="56" bestFit="1" customWidth="1"/>
    <col min="14844" max="14844" width="13.1640625" style="56" bestFit="1" customWidth="1"/>
    <col min="14845" max="14845" width="9.5" style="56" customWidth="1"/>
    <col min="14846" max="14854" width="0" style="56" hidden="1" customWidth="1"/>
    <col min="14855" max="14855" width="30.5" style="56" customWidth="1"/>
    <col min="14856" max="14856" width="18" style="56" customWidth="1"/>
    <col min="14857" max="14861" width="10.6640625" style="56" customWidth="1"/>
    <col min="14862" max="14866" width="0" style="56" hidden="1" customWidth="1"/>
    <col min="14867" max="14895" width="18" style="56" customWidth="1"/>
    <col min="14896" max="14902" width="10.6640625" style="56" customWidth="1"/>
    <col min="14903" max="15094" width="49.5" style="56"/>
    <col min="15095" max="15095" width="0" style="56" hidden="1" customWidth="1"/>
    <col min="15096" max="15096" width="18.6640625" style="56" customWidth="1"/>
    <col min="15097" max="15097" width="77" style="56" customWidth="1"/>
    <col min="15098" max="15098" width="23.5" style="56" bestFit="1" customWidth="1"/>
    <col min="15099" max="15099" width="13.5" style="56" bestFit="1" customWidth="1"/>
    <col min="15100" max="15100" width="13.1640625" style="56" bestFit="1" customWidth="1"/>
    <col min="15101" max="15101" width="9.5" style="56" customWidth="1"/>
    <col min="15102" max="15110" width="0" style="56" hidden="1" customWidth="1"/>
    <col min="15111" max="15111" width="30.5" style="56" customWidth="1"/>
    <col min="15112" max="15112" width="18" style="56" customWidth="1"/>
    <col min="15113" max="15117" width="10.6640625" style="56" customWidth="1"/>
    <col min="15118" max="15122" width="0" style="56" hidden="1" customWidth="1"/>
    <col min="15123" max="15151" width="18" style="56" customWidth="1"/>
    <col min="15152" max="15158" width="10.6640625" style="56" customWidth="1"/>
    <col min="15159" max="15350" width="49.5" style="56"/>
    <col min="15351" max="15351" width="0" style="56" hidden="1" customWidth="1"/>
    <col min="15352" max="15352" width="18.6640625" style="56" customWidth="1"/>
    <col min="15353" max="15353" width="77" style="56" customWidth="1"/>
    <col min="15354" max="15354" width="23.5" style="56" bestFit="1" customWidth="1"/>
    <col min="15355" max="15355" width="13.5" style="56" bestFit="1" customWidth="1"/>
    <col min="15356" max="15356" width="13.1640625" style="56" bestFit="1" customWidth="1"/>
    <col min="15357" max="15357" width="9.5" style="56" customWidth="1"/>
    <col min="15358" max="15366" width="0" style="56" hidden="1" customWidth="1"/>
    <col min="15367" max="15367" width="30.5" style="56" customWidth="1"/>
    <col min="15368" max="15368" width="18" style="56" customWidth="1"/>
    <col min="15369" max="15373" width="10.6640625" style="56" customWidth="1"/>
    <col min="15374" max="15378" width="0" style="56" hidden="1" customWidth="1"/>
    <col min="15379" max="15407" width="18" style="56" customWidth="1"/>
    <col min="15408" max="15414" width="10.6640625" style="56" customWidth="1"/>
    <col min="15415" max="15606" width="49.5" style="56"/>
    <col min="15607" max="15607" width="0" style="56" hidden="1" customWidth="1"/>
    <col min="15608" max="15608" width="18.6640625" style="56" customWidth="1"/>
    <col min="15609" max="15609" width="77" style="56" customWidth="1"/>
    <col min="15610" max="15610" width="23.5" style="56" bestFit="1" customWidth="1"/>
    <col min="15611" max="15611" width="13.5" style="56" bestFit="1" customWidth="1"/>
    <col min="15612" max="15612" width="13.1640625" style="56" bestFit="1" customWidth="1"/>
    <col min="15613" max="15613" width="9.5" style="56" customWidth="1"/>
    <col min="15614" max="15622" width="0" style="56" hidden="1" customWidth="1"/>
    <col min="15623" max="15623" width="30.5" style="56" customWidth="1"/>
    <col min="15624" max="15624" width="18" style="56" customWidth="1"/>
    <col min="15625" max="15629" width="10.6640625" style="56" customWidth="1"/>
    <col min="15630" max="15634" width="0" style="56" hidden="1" customWidth="1"/>
    <col min="15635" max="15663" width="18" style="56" customWidth="1"/>
    <col min="15664" max="15670" width="10.6640625" style="56" customWidth="1"/>
    <col min="15671" max="15862" width="49.5" style="56"/>
    <col min="15863" max="15863" width="0" style="56" hidden="1" customWidth="1"/>
    <col min="15864" max="15864" width="18.6640625" style="56" customWidth="1"/>
    <col min="15865" max="15865" width="77" style="56" customWidth="1"/>
    <col min="15866" max="15866" width="23.5" style="56" bestFit="1" customWidth="1"/>
    <col min="15867" max="15867" width="13.5" style="56" bestFit="1" customWidth="1"/>
    <col min="15868" max="15868" width="13.1640625" style="56" bestFit="1" customWidth="1"/>
    <col min="15869" max="15869" width="9.5" style="56" customWidth="1"/>
    <col min="15870" max="15878" width="0" style="56" hidden="1" customWidth="1"/>
    <col min="15879" max="15879" width="30.5" style="56" customWidth="1"/>
    <col min="15880" max="15880" width="18" style="56" customWidth="1"/>
    <col min="15881" max="15885" width="10.6640625" style="56" customWidth="1"/>
    <col min="15886" max="15890" width="0" style="56" hidden="1" customWidth="1"/>
    <col min="15891" max="15919" width="18" style="56" customWidth="1"/>
    <col min="15920" max="15926" width="10.6640625" style="56" customWidth="1"/>
    <col min="15927" max="16118" width="49.5" style="56"/>
    <col min="16119" max="16119" width="0" style="56" hidden="1" customWidth="1"/>
    <col min="16120" max="16120" width="18.6640625" style="56" customWidth="1"/>
    <col min="16121" max="16121" width="77" style="56" customWidth="1"/>
    <col min="16122" max="16122" width="23.5" style="56" bestFit="1" customWidth="1"/>
    <col min="16123" max="16123" width="13.5" style="56" bestFit="1" customWidth="1"/>
    <col min="16124" max="16124" width="13.1640625" style="56" bestFit="1" customWidth="1"/>
    <col min="16125" max="16125" width="9.5" style="56" customWidth="1"/>
    <col min="16126" max="16134" width="0" style="56" hidden="1" customWidth="1"/>
    <col min="16135" max="16135" width="30.5" style="56" customWidth="1"/>
    <col min="16136" max="16136" width="18" style="56" customWidth="1"/>
    <col min="16137" max="16141" width="10.6640625" style="56" customWidth="1"/>
    <col min="16142" max="16146" width="0" style="56" hidden="1" customWidth="1"/>
    <col min="16147" max="16175" width="18" style="56" customWidth="1"/>
    <col min="16176" max="16182" width="10.6640625" style="56" customWidth="1"/>
    <col min="16183" max="16384" width="49.5" style="56"/>
  </cols>
  <sheetData>
    <row r="1" spans="1:47" ht="35" customHeight="1" x14ac:dyDescent="0.2">
      <c r="A1" s="627"/>
      <c r="B1" s="627"/>
      <c r="C1" s="627"/>
      <c r="D1" s="638" t="s">
        <v>274</v>
      </c>
      <c r="E1" s="632"/>
      <c r="F1" s="633"/>
      <c r="I1" s="624" t="s">
        <v>169</v>
      </c>
      <c r="J1" s="624"/>
      <c r="K1" s="624"/>
      <c r="L1" s="624"/>
      <c r="M1" s="624"/>
      <c r="N1" s="624"/>
      <c r="O1" s="624"/>
      <c r="P1" s="624"/>
      <c r="Q1" s="624"/>
      <c r="R1" s="624"/>
    </row>
    <row r="2" spans="1:47" ht="29" customHeight="1" x14ac:dyDescent="0.2">
      <c r="A2" s="627"/>
      <c r="B2" s="627"/>
      <c r="C2" s="627"/>
      <c r="D2" s="639"/>
      <c r="E2" s="634"/>
      <c r="F2" s="635"/>
      <c r="I2" s="624"/>
      <c r="J2" s="624"/>
      <c r="K2" s="624"/>
      <c r="L2" s="624"/>
      <c r="M2" s="624"/>
      <c r="N2" s="624"/>
      <c r="O2" s="624"/>
      <c r="P2" s="624"/>
      <c r="Q2" s="624"/>
      <c r="R2" s="624"/>
    </row>
    <row r="3" spans="1:47" ht="36" customHeight="1" x14ac:dyDescent="0.2">
      <c r="A3" s="627"/>
      <c r="B3" s="627"/>
      <c r="C3" s="627"/>
      <c r="D3" s="640"/>
      <c r="E3" s="636"/>
      <c r="F3" s="637"/>
      <c r="I3" s="624"/>
      <c r="J3" s="624"/>
      <c r="K3" s="624"/>
      <c r="L3" s="624"/>
      <c r="M3" s="624"/>
      <c r="N3" s="624"/>
      <c r="O3" s="624"/>
      <c r="P3" s="624"/>
      <c r="Q3" s="624"/>
      <c r="R3" s="624"/>
    </row>
    <row r="4" spans="1:47" ht="9" customHeight="1" x14ac:dyDescent="0.2">
      <c r="C4" s="57"/>
      <c r="D4" s="120"/>
      <c r="E4" s="136"/>
      <c r="I4" s="624"/>
      <c r="J4" s="624"/>
      <c r="K4" s="624"/>
      <c r="L4" s="624"/>
      <c r="M4" s="624"/>
      <c r="N4" s="624"/>
      <c r="O4" s="624"/>
      <c r="P4" s="624"/>
      <c r="Q4" s="624"/>
      <c r="R4" s="624"/>
    </row>
    <row r="5" spans="1:47" ht="74" customHeight="1" x14ac:dyDescent="0.2">
      <c r="A5" s="383" t="s">
        <v>220</v>
      </c>
      <c r="B5" s="641" t="s">
        <v>221</v>
      </c>
      <c r="C5" s="642"/>
      <c r="D5" s="642"/>
      <c r="E5" s="642"/>
      <c r="F5" s="643"/>
      <c r="I5" s="624"/>
      <c r="J5" s="624"/>
      <c r="K5" s="624"/>
      <c r="L5" s="624"/>
      <c r="M5" s="624"/>
      <c r="N5" s="624"/>
      <c r="O5" s="624"/>
      <c r="P5" s="624"/>
      <c r="Q5" s="624"/>
      <c r="R5" s="624"/>
    </row>
    <row r="6" spans="1:47" ht="28" customHeight="1" x14ac:dyDescent="0.2">
      <c r="A6" s="53" t="s">
        <v>250</v>
      </c>
      <c r="B6" s="53" t="s">
        <v>275</v>
      </c>
      <c r="C6" s="53" t="s">
        <v>251</v>
      </c>
      <c r="D6" s="67" t="s">
        <v>153</v>
      </c>
      <c r="E6" s="53" t="s">
        <v>154</v>
      </c>
      <c r="F6" s="122" t="s">
        <v>155</v>
      </c>
      <c r="H6" s="108" t="s">
        <v>373</v>
      </c>
      <c r="I6" s="108" t="s">
        <v>374</v>
      </c>
      <c r="J6" s="108" t="s">
        <v>375</v>
      </c>
      <c r="K6" s="108" t="s">
        <v>376</v>
      </c>
      <c r="L6" s="108" t="s">
        <v>377</v>
      </c>
      <c r="M6" s="108" t="s">
        <v>378</v>
      </c>
      <c r="N6" s="54" t="s">
        <v>160</v>
      </c>
      <c r="O6" s="54" t="s">
        <v>161</v>
      </c>
      <c r="P6" s="54" t="s">
        <v>162</v>
      </c>
      <c r="Q6" s="54" t="s">
        <v>163</v>
      </c>
      <c r="R6" s="54" t="s">
        <v>164</v>
      </c>
    </row>
    <row r="7" spans="1:47" s="59" customFormat="1" ht="19" hidden="1" customHeight="1" x14ac:dyDescent="0.2">
      <c r="A7" s="617" t="s">
        <v>256</v>
      </c>
      <c r="B7" s="628"/>
      <c r="C7" s="625" t="s">
        <v>253</v>
      </c>
      <c r="D7" s="400" t="s">
        <v>228</v>
      </c>
      <c r="E7" s="645"/>
      <c r="F7" s="362" t="s">
        <v>170</v>
      </c>
      <c r="G7" s="303"/>
      <c r="H7" s="401"/>
      <c r="I7" s="401">
        <f>FACTURACION!C3</f>
        <v>0</v>
      </c>
      <c r="J7" s="401">
        <f>FACTURACION!C15</f>
        <v>0</v>
      </c>
      <c r="K7" s="401">
        <f>FACTURACION!C27</f>
        <v>0</v>
      </c>
      <c r="L7" s="401">
        <f>FACTURACION!C39</f>
        <v>0</v>
      </c>
      <c r="M7" s="401">
        <f t="shared" ref="M7:M15" si="0">L7</f>
        <v>0</v>
      </c>
      <c r="N7" s="388" t="e">
        <f>IF(N6&gt;0,VLOOKUP(N6,'[1]13'!$A$8:$BD$249,55,0),0)</f>
        <v>#N/A</v>
      </c>
      <c r="O7" s="388" t="e">
        <f>IF(O6&gt;0,VLOOKUP(O6,'[1]13'!$A$8:$BD$249,55,0),0)</f>
        <v>#N/A</v>
      </c>
      <c r="P7" s="388" t="e">
        <f>IF(P6&gt;0,VLOOKUP(P6,'[1]13'!$A$8:$BD$249,55,0),0)</f>
        <v>#N/A</v>
      </c>
      <c r="Q7" s="388" t="e">
        <f>IF(Q6&gt;0,VLOOKUP(Q6,'[1]13'!$A$8:$BD$249,55,0),0)</f>
        <v>#N/A</v>
      </c>
      <c r="R7" s="388" t="e">
        <f>IF(R6&gt;0,VLOOKUP(R6,'[1]13'!$A$8:$BD$249,55,0),0)</f>
        <v>#N/A</v>
      </c>
      <c r="S7" s="303"/>
      <c r="T7" s="303"/>
      <c r="U7" s="303"/>
      <c r="V7" s="303"/>
      <c r="W7" s="303"/>
      <c r="X7" s="56"/>
      <c r="Y7" s="56"/>
      <c r="Z7" s="56"/>
      <c r="AA7" s="56"/>
      <c r="AB7" s="56"/>
      <c r="AC7" s="56"/>
      <c r="AD7" s="56"/>
      <c r="AE7" s="56"/>
      <c r="AF7" s="56"/>
      <c r="AG7" s="56"/>
      <c r="AH7" s="56"/>
      <c r="AI7" s="56"/>
      <c r="AJ7" s="56"/>
      <c r="AK7" s="56"/>
      <c r="AL7" s="56"/>
      <c r="AM7" s="56"/>
      <c r="AN7" s="56"/>
      <c r="AO7" s="56"/>
      <c r="AP7" s="56"/>
      <c r="AQ7" s="56"/>
      <c r="AR7" s="56"/>
      <c r="AS7" s="56"/>
      <c r="AT7" s="56"/>
      <c r="AU7" s="56"/>
    </row>
    <row r="8" spans="1:47" s="59" customFormat="1" ht="17" hidden="1" x14ac:dyDescent="0.2">
      <c r="A8" s="618"/>
      <c r="B8" s="629"/>
      <c r="C8" s="626"/>
      <c r="D8" s="400" t="s">
        <v>229</v>
      </c>
      <c r="E8" s="646"/>
      <c r="F8" s="362" t="s">
        <v>170</v>
      </c>
      <c r="G8" s="303"/>
      <c r="H8" s="401"/>
      <c r="I8" s="401">
        <f>FACTURACION!D3</f>
        <v>0</v>
      </c>
      <c r="J8" s="401">
        <f>FACTURACION!D15</f>
        <v>0</v>
      </c>
      <c r="K8" s="401">
        <f>FACTURACION!D27</f>
        <v>0</v>
      </c>
      <c r="L8" s="401">
        <f>FACTURACION!D39</f>
        <v>0</v>
      </c>
      <c r="M8" s="401">
        <f t="shared" si="0"/>
        <v>0</v>
      </c>
      <c r="N8" s="388" t="e">
        <f>IF(N6&gt;0,VLOOKUP(N6,'[1]14'!$A$8:$BD$249,55,0),0)</f>
        <v>#N/A</v>
      </c>
      <c r="O8" s="388" t="e">
        <f>IF(O6&gt;0,VLOOKUP(O6,'[1]14'!$A$8:$BD$249,55,0),0)</f>
        <v>#N/A</v>
      </c>
      <c r="P8" s="388" t="e">
        <f>IF(P6&gt;0,VLOOKUP(P6,'[1]14'!$A$8:$BD$249,55,0),0)</f>
        <v>#N/A</v>
      </c>
      <c r="Q8" s="388" t="e">
        <f>IF(Q6&gt;0,VLOOKUP(Q6,'[1]14'!$A$8:$BD$249,55,0),0)</f>
        <v>#N/A</v>
      </c>
      <c r="R8" s="388" t="e">
        <f>IF(R6&gt;0,VLOOKUP(R6,'[1]14'!$A$8:$BD$249,55,0),0)</f>
        <v>#N/A</v>
      </c>
      <c r="S8" s="303"/>
      <c r="T8" s="303"/>
      <c r="U8" s="303"/>
      <c r="V8" s="303"/>
      <c r="W8" s="303"/>
      <c r="X8" s="56"/>
      <c r="Y8" s="56"/>
      <c r="Z8" s="56"/>
      <c r="AA8" s="56"/>
      <c r="AB8" s="56"/>
      <c r="AC8" s="56"/>
      <c r="AD8" s="56"/>
      <c r="AE8" s="56"/>
      <c r="AF8" s="56"/>
      <c r="AG8" s="56"/>
      <c r="AH8" s="56"/>
      <c r="AI8" s="56"/>
      <c r="AJ8" s="56"/>
      <c r="AK8" s="56"/>
      <c r="AL8" s="56"/>
      <c r="AM8" s="56"/>
      <c r="AN8" s="56"/>
      <c r="AO8" s="56"/>
      <c r="AP8" s="56"/>
      <c r="AQ8" s="56"/>
      <c r="AR8" s="56"/>
      <c r="AS8" s="56"/>
      <c r="AT8" s="56"/>
      <c r="AU8" s="56"/>
    </row>
    <row r="9" spans="1:47" s="59" customFormat="1" ht="17" hidden="1" x14ac:dyDescent="0.2">
      <c r="A9" s="618"/>
      <c r="B9" s="629"/>
      <c r="C9" s="626"/>
      <c r="D9" s="400" t="s">
        <v>230</v>
      </c>
      <c r="E9" s="646"/>
      <c r="F9" s="362" t="s">
        <v>170</v>
      </c>
      <c r="G9" s="303"/>
      <c r="H9" s="401"/>
      <c r="I9" s="401">
        <f>FACTURACION!J3</f>
        <v>0</v>
      </c>
      <c r="J9" s="401">
        <f>FACTURACION!J15</f>
        <v>0</v>
      </c>
      <c r="K9" s="401">
        <f>FACTURACION!J27</f>
        <v>0</v>
      </c>
      <c r="L9" s="401">
        <f>FACTURACION!J39</f>
        <v>0</v>
      </c>
      <c r="M9" s="401">
        <f t="shared" si="0"/>
        <v>0</v>
      </c>
      <c r="N9" s="388" t="e">
        <f>IF(N6&gt;0,VLOOKUP(N6,'[1]15'!$A$8:$BD$249,55,0),0)</f>
        <v>#N/A</v>
      </c>
      <c r="O9" s="388" t="e">
        <f>IF(O6&gt;0,VLOOKUP(O6,'[1]15'!$A$8:$BD$249,55,0),0)</f>
        <v>#N/A</v>
      </c>
      <c r="P9" s="388" t="e">
        <f>IF(P6&gt;0,VLOOKUP(P6,'[1]15'!$A$8:$BD$249,55,0),0)</f>
        <v>#N/A</v>
      </c>
      <c r="Q9" s="388" t="e">
        <f>IF(Q6&gt;0,VLOOKUP(Q6,'[1]15'!$A$8:$BD$249,55,0),0)</f>
        <v>#N/A</v>
      </c>
      <c r="R9" s="388" t="e">
        <f>IF(R6&gt;0,VLOOKUP(R6,'[1]15'!$A$8:$BD$249,55,0),0)</f>
        <v>#N/A</v>
      </c>
      <c r="S9" s="303"/>
      <c r="T9" s="303"/>
      <c r="U9" s="303"/>
      <c r="V9" s="303"/>
      <c r="W9" s="303"/>
      <c r="X9" s="56"/>
      <c r="Y9" s="56"/>
      <c r="Z9" s="56"/>
      <c r="AA9" s="56"/>
      <c r="AB9" s="56"/>
      <c r="AC9" s="56"/>
      <c r="AD9" s="56"/>
      <c r="AE9" s="56"/>
      <c r="AF9" s="56"/>
      <c r="AG9" s="56"/>
      <c r="AH9" s="56"/>
      <c r="AI9" s="56"/>
      <c r="AJ9" s="56"/>
      <c r="AK9" s="56"/>
      <c r="AL9" s="56"/>
      <c r="AM9" s="56"/>
      <c r="AN9" s="56"/>
      <c r="AO9" s="56"/>
      <c r="AP9" s="56"/>
      <c r="AQ9" s="56"/>
      <c r="AR9" s="56"/>
      <c r="AS9" s="56"/>
      <c r="AT9" s="56"/>
      <c r="AU9" s="56"/>
    </row>
    <row r="10" spans="1:47" s="59" customFormat="1" ht="17" hidden="1" x14ac:dyDescent="0.2">
      <c r="A10" s="618"/>
      <c r="B10" s="629"/>
      <c r="C10" s="626"/>
      <c r="D10" s="400" t="s">
        <v>231</v>
      </c>
      <c r="E10" s="646"/>
      <c r="F10" s="362" t="s">
        <v>170</v>
      </c>
      <c r="G10" s="303"/>
      <c r="H10" s="401"/>
      <c r="I10" s="401">
        <f>FACTURACION!C4</f>
        <v>0</v>
      </c>
      <c r="J10" s="401">
        <f>FACTURACION!C16</f>
        <v>0</v>
      </c>
      <c r="K10" s="401">
        <f>FACTURACION!C28</f>
        <v>0</v>
      </c>
      <c r="L10" s="401">
        <f>FACTURACION!C40</f>
        <v>0</v>
      </c>
      <c r="M10" s="401">
        <f t="shared" si="0"/>
        <v>0</v>
      </c>
      <c r="N10" s="388" t="e">
        <f>IF(N6&gt;0,VLOOKUP(N6,'[1]16'!$A$8:$BD$249,55,0),0)</f>
        <v>#N/A</v>
      </c>
      <c r="O10" s="388" t="e">
        <f>IF(O6&gt;0,VLOOKUP(O6,'[1]16'!$A$8:$BD$249,55,0),0)</f>
        <v>#N/A</v>
      </c>
      <c r="P10" s="388" t="e">
        <f>IF(P6&gt;0,VLOOKUP(P6,'[1]16'!$A$8:$BD$249,55,0),0)</f>
        <v>#N/A</v>
      </c>
      <c r="Q10" s="388" t="e">
        <f>IF(Q6&gt;0,VLOOKUP(Q6,'[1]16'!$A$8:$BD$249,55,0),0)</f>
        <v>#N/A</v>
      </c>
      <c r="R10" s="388" t="e">
        <f>IF(R6&gt;0,VLOOKUP(R6,'[1]16'!$A$8:$BD$249,55,0),0)</f>
        <v>#N/A</v>
      </c>
      <c r="S10" s="303"/>
      <c r="T10" s="303"/>
      <c r="U10" s="303"/>
      <c r="V10" s="303"/>
      <c r="W10" s="303"/>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row>
    <row r="11" spans="1:47" s="59" customFormat="1" ht="17" hidden="1" x14ac:dyDescent="0.2">
      <c r="A11" s="618"/>
      <c r="B11" s="629"/>
      <c r="C11" s="626"/>
      <c r="D11" s="400" t="s">
        <v>232</v>
      </c>
      <c r="E11" s="646"/>
      <c r="F11" s="362" t="s">
        <v>170</v>
      </c>
      <c r="G11" s="303"/>
      <c r="H11" s="401"/>
      <c r="I11" s="401">
        <f>FACTURACION!D4</f>
        <v>0</v>
      </c>
      <c r="J11" s="401">
        <f>FACTURACION!D16</f>
        <v>0</v>
      </c>
      <c r="K11" s="401">
        <f>FACTURACION!D28</f>
        <v>0</v>
      </c>
      <c r="L11" s="401">
        <f>FACTURACION!D40</f>
        <v>0</v>
      </c>
      <c r="M11" s="401">
        <f t="shared" si="0"/>
        <v>0</v>
      </c>
      <c r="N11" s="388" t="e">
        <f>IF(N6&gt;0,VLOOKUP(N6,'[1]17'!$A$8:$BD$249,55,0),0)</f>
        <v>#N/A</v>
      </c>
      <c r="O11" s="388" t="e">
        <f>IF(O6&gt;0,VLOOKUP(O6,'[1]17'!$A$8:$BD$249,55,0),0)</f>
        <v>#N/A</v>
      </c>
      <c r="P11" s="388" t="e">
        <f>IF(P6&gt;0,VLOOKUP(P6,'[1]17'!$A$8:$BD$249,55,0),0)</f>
        <v>#N/A</v>
      </c>
      <c r="Q11" s="388" t="e">
        <f>IF(Q6&gt;0,VLOOKUP(Q6,'[1]17'!$A$8:$BD$249,55,0),0)</f>
        <v>#N/A</v>
      </c>
      <c r="R11" s="388" t="e">
        <f>IF(R6&gt;0,VLOOKUP(R6,'[1]17'!$A$8:$BD$249,55,0),0)</f>
        <v>#N/A</v>
      </c>
      <c r="S11" s="303"/>
      <c r="T11" s="303"/>
      <c r="U11" s="303"/>
      <c r="V11" s="303"/>
      <c r="W11" s="303"/>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row>
    <row r="12" spans="1:47" s="59" customFormat="1" ht="17" hidden="1" x14ac:dyDescent="0.2">
      <c r="A12" s="618"/>
      <c r="B12" s="629"/>
      <c r="C12" s="626"/>
      <c r="D12" s="400" t="s">
        <v>233</v>
      </c>
      <c r="E12" s="646"/>
      <c r="F12" s="362" t="s">
        <v>170</v>
      </c>
      <c r="G12" s="303"/>
      <c r="H12" s="401"/>
      <c r="I12" s="401">
        <f>FACTURACION!J4</f>
        <v>0</v>
      </c>
      <c r="J12" s="401">
        <f>FACTURACION!J16</f>
        <v>0</v>
      </c>
      <c r="K12" s="401">
        <f>FACTURACION!J28</f>
        <v>0</v>
      </c>
      <c r="L12" s="401">
        <f>FACTURACION!J40</f>
        <v>0</v>
      </c>
      <c r="M12" s="401">
        <f t="shared" si="0"/>
        <v>0</v>
      </c>
      <c r="N12" s="388" t="e">
        <f>IF(N6&gt;0,VLOOKUP(N6,'[1]18'!$A$8:$BD$249,55,0),0)</f>
        <v>#N/A</v>
      </c>
      <c r="O12" s="388" t="e">
        <f>IF(O6&gt;0,VLOOKUP(O6,'[1]18'!$A$8:$BD$249,55,0),0)</f>
        <v>#N/A</v>
      </c>
      <c r="P12" s="388" t="e">
        <f>IF(P6&gt;0,VLOOKUP(P6,'[1]18'!$A$8:$BD$249,55,0),0)</f>
        <v>#N/A</v>
      </c>
      <c r="Q12" s="388" t="e">
        <f>IF(Q6&gt;0,VLOOKUP(Q6,'[1]18'!$A$8:$BD$249,55,0),0)</f>
        <v>#N/A</v>
      </c>
      <c r="R12" s="388" t="e">
        <f>IF(R6&gt;0,VLOOKUP(R6,'[1]18'!$A$8:$BD$249,55,0),0)</f>
        <v>#N/A</v>
      </c>
      <c r="S12" s="303"/>
      <c r="T12" s="303"/>
      <c r="U12" s="303"/>
      <c r="V12" s="303"/>
      <c r="W12" s="303"/>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row>
    <row r="13" spans="1:47" s="60" customFormat="1" ht="18" hidden="1" thickBot="1" x14ac:dyDescent="0.25">
      <c r="A13" s="618"/>
      <c r="B13" s="629"/>
      <c r="C13" s="626"/>
      <c r="D13" s="400" t="s">
        <v>234</v>
      </c>
      <c r="E13" s="646"/>
      <c r="F13" s="362" t="s">
        <v>170</v>
      </c>
      <c r="G13" s="303"/>
      <c r="H13" s="401"/>
      <c r="I13" s="401">
        <f>FACTURACION!C11</f>
        <v>0</v>
      </c>
      <c r="J13" s="401">
        <f>FACTURACION!C23</f>
        <v>0</v>
      </c>
      <c r="K13" s="401">
        <f>FACTURACION!C35</f>
        <v>0</v>
      </c>
      <c r="L13" s="401">
        <f>FACTURACION!C47</f>
        <v>0</v>
      </c>
      <c r="M13" s="401">
        <f t="shared" si="0"/>
        <v>0</v>
      </c>
      <c r="N13" s="388" t="e">
        <f>IF(N6&gt;0,VLOOKUP(N6,'[1]19'!$A$8:$BD$249,55,0),0)</f>
        <v>#N/A</v>
      </c>
      <c r="O13" s="388" t="e">
        <f>IF(O6&gt;0,VLOOKUP(O6,'[1]19'!$A$8:$BD$249,55,0),0)</f>
        <v>#N/A</v>
      </c>
      <c r="P13" s="388" t="e">
        <f>IF(P6&gt;0,VLOOKUP(P6,'[1]19'!$A$8:$BD$249,55,0),0)</f>
        <v>#N/A</v>
      </c>
      <c r="Q13" s="388" t="e">
        <f>IF(Q6&gt;0,VLOOKUP(Q6,'[1]19'!$A$8:$BD$249,55,0),0)</f>
        <v>#N/A</v>
      </c>
      <c r="R13" s="388" t="e">
        <f>IF(R6&gt;0,VLOOKUP(R6,'[1]19'!$A$8:$BD$249,55,0),0)</f>
        <v>#N/A</v>
      </c>
      <c r="S13" s="303"/>
      <c r="T13" s="303"/>
      <c r="U13" s="303"/>
      <c r="V13" s="303"/>
      <c r="W13" s="303"/>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row>
    <row r="14" spans="1:47" s="60" customFormat="1" ht="18" hidden="1" thickBot="1" x14ac:dyDescent="0.25">
      <c r="A14" s="618"/>
      <c r="B14" s="629"/>
      <c r="C14" s="626"/>
      <c r="D14" s="400" t="s">
        <v>235</v>
      </c>
      <c r="E14" s="646"/>
      <c r="F14" s="362" t="s">
        <v>170</v>
      </c>
      <c r="G14" s="303"/>
      <c r="H14" s="401"/>
      <c r="I14" s="401">
        <f>FACTURACION!D11</f>
        <v>0</v>
      </c>
      <c r="J14" s="401">
        <f>FACTURACION!D23</f>
        <v>0</v>
      </c>
      <c r="K14" s="401">
        <f>FACTURACION!D35</f>
        <v>0</v>
      </c>
      <c r="L14" s="401">
        <f>FACTURACION!D47</f>
        <v>0</v>
      </c>
      <c r="M14" s="401">
        <f t="shared" si="0"/>
        <v>0</v>
      </c>
      <c r="N14" s="388" t="e">
        <f>IF(#REF!&gt;0,VLOOKUP(#REF!,'[1]19'!$A$8:$BD$249,55,0),0)</f>
        <v>#REF!</v>
      </c>
      <c r="O14" s="388" t="e">
        <f>IF(#REF!&gt;0,VLOOKUP(#REF!,'[1]19'!$A$8:$BD$249,55,0),0)</f>
        <v>#REF!</v>
      </c>
      <c r="P14" s="388" t="e">
        <f>IF(#REF!&gt;0,VLOOKUP(#REF!,'[1]19'!$A$8:$BD$249,55,0),0)</f>
        <v>#REF!</v>
      </c>
      <c r="Q14" s="388" t="e">
        <f>IF(#REF!&gt;0,VLOOKUP(#REF!,'[1]19'!$A$8:$BD$249,55,0),0)</f>
        <v>#REF!</v>
      </c>
      <c r="R14" s="388" t="e">
        <f>IF(#REF!&gt;0,VLOOKUP(#REF!,'[1]19'!$A$8:$BD$249,55,0),0)</f>
        <v>#REF!</v>
      </c>
      <c r="S14" s="303"/>
      <c r="T14" s="303"/>
      <c r="U14" s="303"/>
      <c r="V14" s="303"/>
      <c r="W14" s="303"/>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row>
    <row r="15" spans="1:47" s="60" customFormat="1" ht="18" hidden="1" thickBot="1" x14ac:dyDescent="0.25">
      <c r="A15" s="618"/>
      <c r="B15" s="629"/>
      <c r="C15" s="626"/>
      <c r="D15" s="400" t="s">
        <v>236</v>
      </c>
      <c r="E15" s="647"/>
      <c r="F15" s="362" t="s">
        <v>170</v>
      </c>
      <c r="G15" s="303"/>
      <c r="H15" s="401"/>
      <c r="I15" s="401">
        <f>FACTURACION!J11</f>
        <v>0</v>
      </c>
      <c r="J15" s="401">
        <f>FACTURACION!J23</f>
        <v>0</v>
      </c>
      <c r="K15" s="401">
        <f>FACTURACION!J35</f>
        <v>0</v>
      </c>
      <c r="L15" s="401">
        <f>FACTURACION!J47</f>
        <v>0</v>
      </c>
      <c r="M15" s="401">
        <f t="shared" si="0"/>
        <v>0</v>
      </c>
      <c r="N15" s="388" t="e">
        <f>IF(#REF!&gt;0,VLOOKUP(#REF!,'[1]19'!$A$8:$BD$249,55,0),0)</f>
        <v>#REF!</v>
      </c>
      <c r="O15" s="388" t="e">
        <f>IF(#REF!&gt;0,VLOOKUP(#REF!,'[1]19'!$A$8:$BD$249,55,0),0)</f>
        <v>#REF!</v>
      </c>
      <c r="P15" s="388" t="e">
        <f>IF(#REF!&gt;0,VLOOKUP(#REF!,'[1]19'!$A$8:$BD$249,55,0),0)</f>
        <v>#REF!</v>
      </c>
      <c r="Q15" s="388" t="e">
        <f>IF(#REF!&gt;0,VLOOKUP(#REF!,'[1]19'!$A$8:$BD$249,55,0),0)</f>
        <v>#REF!</v>
      </c>
      <c r="R15" s="388" t="e">
        <f>IF(#REF!&gt;0,VLOOKUP(#REF!,'[1]19'!$A$8:$BD$249,55,0),0)</f>
        <v>#REF!</v>
      </c>
      <c r="S15" s="303"/>
      <c r="T15" s="303"/>
      <c r="U15" s="303"/>
      <c r="V15" s="303"/>
      <c r="W15" s="303"/>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row>
    <row r="16" spans="1:47" s="60" customFormat="1" ht="23" customHeight="1" thickBot="1" x14ac:dyDescent="0.25">
      <c r="A16" s="618"/>
      <c r="B16" s="629"/>
      <c r="C16" s="628" t="s">
        <v>254</v>
      </c>
      <c r="D16" s="385" t="s">
        <v>187</v>
      </c>
      <c r="E16" s="630" t="s">
        <v>238</v>
      </c>
      <c r="F16" s="362" t="s">
        <v>170</v>
      </c>
      <c r="G16" s="303"/>
      <c r="H16" s="402"/>
      <c r="I16" s="402">
        <f>CARTERA!G6</f>
        <v>0</v>
      </c>
      <c r="J16" s="402">
        <f>CARTERA!$G$7</f>
        <v>0</v>
      </c>
      <c r="K16" s="402">
        <f>CARTERA!$G$8</f>
        <v>0</v>
      </c>
      <c r="L16" s="402">
        <f>CARTERA!$G$9</f>
        <v>0</v>
      </c>
      <c r="M16" s="402">
        <f t="shared" ref="M16:M21" si="1">L16</f>
        <v>0</v>
      </c>
      <c r="N16" s="388" t="e">
        <f>IF(#REF!&gt;0,VLOOKUP(#REF!,'[1]19'!$A$8:$BD$249,55,0),0)</f>
        <v>#REF!</v>
      </c>
      <c r="O16" s="388" t="e">
        <f>IF(#REF!&gt;0,VLOOKUP(#REF!,'[1]19'!$A$8:$BD$249,55,0),0)</f>
        <v>#REF!</v>
      </c>
      <c r="P16" s="388" t="e">
        <f>IF(#REF!&gt;0,VLOOKUP(#REF!,'[1]19'!$A$8:$BD$249,55,0),0)</f>
        <v>#REF!</v>
      </c>
      <c r="Q16" s="388" t="e">
        <f>IF(#REF!&gt;0,VLOOKUP(#REF!,'[1]19'!$A$8:$BD$249,55,0),0)</f>
        <v>#REF!</v>
      </c>
      <c r="R16" s="388" t="e">
        <f>IF(#REF!&gt;0,VLOOKUP(#REF!,'[1]19'!$A$8:$BD$249,55,0),0)</f>
        <v>#REF!</v>
      </c>
      <c r="S16" s="303"/>
      <c r="T16" s="303"/>
      <c r="U16" s="303"/>
      <c r="V16" s="303"/>
      <c r="W16" s="303"/>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row>
    <row r="17" spans="1:47" s="60" customFormat="1" ht="18" thickBot="1" x14ac:dyDescent="0.25">
      <c r="A17" s="618"/>
      <c r="B17" s="629"/>
      <c r="C17" s="629"/>
      <c r="D17" s="385" t="s">
        <v>188</v>
      </c>
      <c r="E17" s="631"/>
      <c r="F17" s="362" t="s">
        <v>170</v>
      </c>
      <c r="G17" s="303"/>
      <c r="H17" s="402"/>
      <c r="I17" s="402">
        <f>CARTERA!G13</f>
        <v>0</v>
      </c>
      <c r="J17" s="402">
        <f>CARTERA!G14</f>
        <v>0</v>
      </c>
      <c r="K17" s="402">
        <f>CARTERA!G15</f>
        <v>0</v>
      </c>
      <c r="L17" s="402">
        <f>CARTERA!G16</f>
        <v>0</v>
      </c>
      <c r="M17" s="402">
        <f t="shared" si="1"/>
        <v>0</v>
      </c>
      <c r="N17" s="388" t="e">
        <f>IF(#REF!&gt;0,VLOOKUP(#REF!,'[1]19'!$A$8:$BD$249,55,0),0)</f>
        <v>#REF!</v>
      </c>
      <c r="O17" s="388" t="e">
        <f>IF(#REF!&gt;0,VLOOKUP(#REF!,'[1]19'!$A$8:$BD$249,55,0),0)</f>
        <v>#REF!</v>
      </c>
      <c r="P17" s="388" t="e">
        <f>IF(#REF!&gt;0,VLOOKUP(#REF!,'[1]19'!$A$8:$BD$249,55,0),0)</f>
        <v>#REF!</v>
      </c>
      <c r="Q17" s="388" t="e">
        <f>IF(#REF!&gt;0,VLOOKUP(#REF!,'[1]19'!$A$8:$BD$249,55,0),0)</f>
        <v>#REF!</v>
      </c>
      <c r="R17" s="388" t="e">
        <f>IF(#REF!&gt;0,VLOOKUP(#REF!,'[1]19'!$A$8:$BD$249,55,0),0)</f>
        <v>#REF!</v>
      </c>
      <c r="S17" s="303"/>
      <c r="T17" s="303"/>
      <c r="U17" s="303"/>
      <c r="V17" s="303"/>
      <c r="W17" s="303"/>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row>
    <row r="18" spans="1:47" s="60" customFormat="1" ht="18" thickBot="1" x14ac:dyDescent="0.25">
      <c r="A18" s="618"/>
      <c r="B18" s="629"/>
      <c r="C18" s="629"/>
      <c r="D18" s="385" t="s">
        <v>189</v>
      </c>
      <c r="E18" s="631"/>
      <c r="F18" s="362" t="s">
        <v>170</v>
      </c>
      <c r="G18" s="303"/>
      <c r="H18" s="402"/>
      <c r="I18" s="402">
        <f>CARTERA!G20</f>
        <v>0</v>
      </c>
      <c r="J18" s="402">
        <f>CARTERA!G21</f>
        <v>0</v>
      </c>
      <c r="K18" s="402">
        <f>CARTERA!G22</f>
        <v>0</v>
      </c>
      <c r="L18" s="402">
        <f>CARTERA!G23</f>
        <v>0</v>
      </c>
      <c r="M18" s="402">
        <f t="shared" si="1"/>
        <v>0</v>
      </c>
      <c r="N18" s="388" t="e">
        <f>IF(#REF!&gt;0,VLOOKUP(#REF!,'[1]19'!$A$8:$BD$249,55,0),0)</f>
        <v>#REF!</v>
      </c>
      <c r="O18" s="388" t="e">
        <f>IF(#REF!&gt;0,VLOOKUP(#REF!,'[1]19'!$A$8:$BD$249,55,0),0)</f>
        <v>#REF!</v>
      </c>
      <c r="P18" s="388" t="e">
        <f>IF(#REF!&gt;0,VLOOKUP(#REF!,'[1]19'!$A$8:$BD$249,55,0),0)</f>
        <v>#REF!</v>
      </c>
      <c r="Q18" s="388" t="e">
        <f>IF(#REF!&gt;0,VLOOKUP(#REF!,'[1]19'!$A$8:$BD$249,55,0),0)</f>
        <v>#REF!</v>
      </c>
      <c r="R18" s="388" t="e">
        <f>IF(#REF!&gt;0,VLOOKUP(#REF!,'[1]19'!$A$8:$BD$249,55,0),0)</f>
        <v>#REF!</v>
      </c>
      <c r="S18" s="303"/>
      <c r="T18" s="303"/>
      <c r="U18" s="303"/>
      <c r="V18" s="303"/>
      <c r="W18" s="303"/>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row>
    <row r="19" spans="1:47" s="60" customFormat="1" ht="18" thickBot="1" x14ac:dyDescent="0.25">
      <c r="A19" s="618"/>
      <c r="B19" s="629"/>
      <c r="C19" s="629"/>
      <c r="D19" s="385" t="s">
        <v>190</v>
      </c>
      <c r="E19" s="631"/>
      <c r="F19" s="362" t="s">
        <v>170</v>
      </c>
      <c r="G19" s="303"/>
      <c r="H19" s="402"/>
      <c r="I19" s="402">
        <f>CARTERA!G27</f>
        <v>0</v>
      </c>
      <c r="J19" s="402">
        <f>CARTERA!G28</f>
        <v>0</v>
      </c>
      <c r="K19" s="402">
        <f>CARTERA!G29</f>
        <v>0</v>
      </c>
      <c r="L19" s="402">
        <f>CARTERA!G30</f>
        <v>0</v>
      </c>
      <c r="M19" s="402">
        <f t="shared" si="1"/>
        <v>0</v>
      </c>
      <c r="N19" s="388" t="e">
        <f>IF(#REF!&gt;0,VLOOKUP(#REF!,'[1]19'!$A$8:$BD$249,55,0),0)</f>
        <v>#REF!</v>
      </c>
      <c r="O19" s="388" t="e">
        <f>IF(#REF!&gt;0,VLOOKUP(#REF!,'[1]19'!$A$8:$BD$249,55,0),0)</f>
        <v>#REF!</v>
      </c>
      <c r="P19" s="388" t="e">
        <f>IF(#REF!&gt;0,VLOOKUP(#REF!,'[1]19'!$A$8:$BD$249,55,0),0)</f>
        <v>#REF!</v>
      </c>
      <c r="Q19" s="388" t="e">
        <f>IF(#REF!&gt;0,VLOOKUP(#REF!,'[1]19'!$A$8:$BD$249,55,0),0)</f>
        <v>#REF!</v>
      </c>
      <c r="R19" s="388" t="e">
        <f>IF(#REF!&gt;0,VLOOKUP(#REF!,'[1]19'!$A$8:$BD$249,55,0),0)</f>
        <v>#REF!</v>
      </c>
      <c r="S19" s="303"/>
      <c r="T19" s="303"/>
      <c r="U19" s="303"/>
      <c r="V19" s="303"/>
      <c r="W19" s="303"/>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row>
    <row r="20" spans="1:47" s="60" customFormat="1" ht="35" thickBot="1" x14ac:dyDescent="0.25">
      <c r="A20" s="618"/>
      <c r="B20" s="629"/>
      <c r="C20" s="629"/>
      <c r="D20" s="385" t="s">
        <v>192</v>
      </c>
      <c r="E20" s="631"/>
      <c r="F20" s="362" t="s">
        <v>170</v>
      </c>
      <c r="G20" s="303"/>
      <c r="H20" s="402"/>
      <c r="I20" s="402">
        <f>CARTERA!G34</f>
        <v>0</v>
      </c>
      <c r="J20" s="402">
        <f>CARTERA!G35</f>
        <v>0</v>
      </c>
      <c r="K20" s="402">
        <f>CARTERA!G36</f>
        <v>0</v>
      </c>
      <c r="L20" s="402">
        <f>CARTERA!G37</f>
        <v>0</v>
      </c>
      <c r="M20" s="402">
        <f t="shared" si="1"/>
        <v>0</v>
      </c>
      <c r="N20" s="388" t="e">
        <f>IF(#REF!&gt;0,VLOOKUP(#REF!,'[1]19'!$A$8:$BD$249,55,0),0)</f>
        <v>#REF!</v>
      </c>
      <c r="O20" s="388" t="e">
        <f>IF(#REF!&gt;0,VLOOKUP(#REF!,'[1]19'!$A$8:$BD$249,55,0),0)</f>
        <v>#REF!</v>
      </c>
      <c r="P20" s="388" t="e">
        <f>IF(#REF!&gt;0,VLOOKUP(#REF!,'[1]19'!$A$8:$BD$249,55,0),0)</f>
        <v>#REF!</v>
      </c>
      <c r="Q20" s="388" t="e">
        <f>IF(#REF!&gt;0,VLOOKUP(#REF!,'[1]19'!$A$8:$BD$249,55,0),0)</f>
        <v>#REF!</v>
      </c>
      <c r="R20" s="388" t="e">
        <f>IF(#REF!&gt;0,VLOOKUP(#REF!,'[1]19'!$A$8:$BD$249,55,0),0)</f>
        <v>#REF!</v>
      </c>
      <c r="S20" s="303"/>
      <c r="T20" s="303"/>
      <c r="U20" s="303"/>
      <c r="V20" s="303"/>
      <c r="W20" s="303"/>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row>
    <row r="21" spans="1:47" s="60" customFormat="1" ht="18" thickBot="1" x14ac:dyDescent="0.25">
      <c r="A21" s="618"/>
      <c r="B21" s="629"/>
      <c r="C21" s="629"/>
      <c r="D21" s="385" t="s">
        <v>39</v>
      </c>
      <c r="E21" s="631"/>
      <c r="F21" s="362" t="s">
        <v>170</v>
      </c>
      <c r="G21" s="303"/>
      <c r="H21" s="402"/>
      <c r="I21" s="402">
        <f>CARTERA!G41</f>
        <v>0</v>
      </c>
      <c r="J21" s="402">
        <f>CARTERA!G42</f>
        <v>0</v>
      </c>
      <c r="K21" s="402">
        <f>CARTERA!G43</f>
        <v>0</v>
      </c>
      <c r="L21" s="402">
        <f>CARTERA!G44</f>
        <v>0</v>
      </c>
      <c r="M21" s="402">
        <f t="shared" si="1"/>
        <v>0</v>
      </c>
      <c r="N21" s="388" t="e">
        <f>IF(#REF!&gt;0,VLOOKUP(#REF!,'[1]19'!$A$8:$BD$249,55,0),0)</f>
        <v>#REF!</v>
      </c>
      <c r="O21" s="388" t="e">
        <f>IF(#REF!&gt;0,VLOOKUP(#REF!,'[1]19'!$A$8:$BD$249,55,0),0)</f>
        <v>#REF!</v>
      </c>
      <c r="P21" s="388" t="e">
        <f>IF(#REF!&gt;0,VLOOKUP(#REF!,'[1]19'!$A$8:$BD$249,55,0),0)</f>
        <v>#REF!</v>
      </c>
      <c r="Q21" s="388" t="e">
        <f>IF(#REF!&gt;0,VLOOKUP(#REF!,'[1]19'!$A$8:$BD$249,55,0),0)</f>
        <v>#REF!</v>
      </c>
      <c r="R21" s="388" t="e">
        <f>IF(#REF!&gt;0,VLOOKUP(#REF!,'[1]19'!$A$8:$BD$249,55,0),0)</f>
        <v>#REF!</v>
      </c>
      <c r="S21" s="303"/>
      <c r="T21" s="303"/>
      <c r="U21" s="303"/>
      <c r="V21" s="303"/>
      <c r="W21" s="303"/>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row>
    <row r="22" spans="1:47" s="60" customFormat="1" ht="52" thickBot="1" x14ac:dyDescent="0.25">
      <c r="A22" s="618"/>
      <c r="B22" s="629"/>
      <c r="C22" s="393" t="s">
        <v>255</v>
      </c>
      <c r="D22" s="385" t="s">
        <v>43</v>
      </c>
      <c r="E22" s="397" t="s">
        <v>238</v>
      </c>
      <c r="F22" s="362" t="s">
        <v>170</v>
      </c>
      <c r="G22" s="303"/>
      <c r="H22" s="401"/>
      <c r="I22" s="401">
        <f>'PASIVO - BALANCE- ESTADO R'!D5</f>
        <v>0</v>
      </c>
      <c r="J22" s="401">
        <f>'PASIVO - BALANCE- ESTADO R'!D6</f>
        <v>0</v>
      </c>
      <c r="K22" s="401">
        <f>'PASIVO - BALANCE- ESTADO R'!D7</f>
        <v>0</v>
      </c>
      <c r="L22" s="401">
        <f>'PASIVO - BALANCE- ESTADO R'!D8</f>
        <v>0</v>
      </c>
      <c r="M22" s="401">
        <f>L22</f>
        <v>0</v>
      </c>
      <c r="N22" s="388" t="e">
        <f>IF(#REF!&gt;0,VLOOKUP(#REF!,'[1]19'!$A$8:$BD$249,55,0),0)</f>
        <v>#REF!</v>
      </c>
      <c r="O22" s="388" t="e">
        <f>IF(#REF!&gt;0,VLOOKUP(#REF!,'[1]19'!$A$8:$BD$249,55,0),0)</f>
        <v>#REF!</v>
      </c>
      <c r="P22" s="388" t="e">
        <f>IF(#REF!&gt;0,VLOOKUP(#REF!,'[1]19'!$A$8:$BD$249,55,0),0)</f>
        <v>#REF!</v>
      </c>
      <c r="Q22" s="388" t="e">
        <f>IF(#REF!&gt;0,VLOOKUP(#REF!,'[1]19'!$A$8:$BD$249,55,0),0)</f>
        <v>#REF!</v>
      </c>
      <c r="R22" s="388" t="e">
        <f>IF(#REF!&gt;0,VLOOKUP(#REF!,'[1]19'!$A$8:$BD$249,55,0),0)</f>
        <v>#REF!</v>
      </c>
      <c r="S22" s="303"/>
      <c r="T22" s="303"/>
      <c r="U22" s="303"/>
      <c r="V22" s="303"/>
      <c r="W22" s="303"/>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row>
    <row r="23" spans="1:47" s="60" customFormat="1" ht="51" customHeight="1" thickBot="1" x14ac:dyDescent="0.25">
      <c r="A23" s="618"/>
      <c r="B23" s="629"/>
      <c r="C23" s="628" t="s">
        <v>199</v>
      </c>
      <c r="D23" s="385" t="s">
        <v>198</v>
      </c>
      <c r="E23" s="397" t="s">
        <v>239</v>
      </c>
      <c r="F23" s="362" t="s">
        <v>170</v>
      </c>
      <c r="G23" s="303"/>
      <c r="H23" s="401"/>
      <c r="I23" s="401">
        <f>'PASIVO - BALANCE- ESTADO R'!C13</f>
        <v>0</v>
      </c>
      <c r="J23" s="401">
        <f>'PASIVO - BALANCE- ESTADO R'!C14</f>
        <v>0</v>
      </c>
      <c r="K23" s="401">
        <f>'PASIVO - BALANCE- ESTADO R'!C15</f>
        <v>0</v>
      </c>
      <c r="L23" s="401">
        <f>'PASIVO - BALANCE- ESTADO R'!C16</f>
        <v>0</v>
      </c>
      <c r="M23" s="401">
        <f t="shared" ref="M23:M25" si="2">L23</f>
        <v>0</v>
      </c>
      <c r="N23" s="388" t="e">
        <f>IF(#REF!&gt;0,VLOOKUP(#REF!,'[1]19'!$A$8:$BD$249,55,0),0)</f>
        <v>#REF!</v>
      </c>
      <c r="O23" s="388" t="e">
        <f>IF(#REF!&gt;0,VLOOKUP(#REF!,'[1]19'!$A$8:$BD$249,55,0),0)</f>
        <v>#REF!</v>
      </c>
      <c r="P23" s="388" t="e">
        <f>IF(#REF!&gt;0,VLOOKUP(#REF!,'[1]19'!$A$8:$BD$249,55,0),0)</f>
        <v>#REF!</v>
      </c>
      <c r="Q23" s="388" t="e">
        <f>IF(#REF!&gt;0,VLOOKUP(#REF!,'[1]19'!$A$8:$BD$249,55,0),0)</f>
        <v>#REF!</v>
      </c>
      <c r="R23" s="388" t="e">
        <f>IF(#REF!&gt;0,VLOOKUP(#REF!,'[1]19'!$A$8:$BD$249,55,0),0)</f>
        <v>#REF!</v>
      </c>
      <c r="S23" s="303"/>
      <c r="T23" s="303"/>
      <c r="U23" s="303"/>
      <c r="V23" s="303"/>
      <c r="W23" s="303"/>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row>
    <row r="24" spans="1:47" s="60" customFormat="1" ht="52" thickBot="1" x14ac:dyDescent="0.25">
      <c r="A24" s="618"/>
      <c r="B24" s="629"/>
      <c r="C24" s="629"/>
      <c r="D24" s="385" t="s">
        <v>43</v>
      </c>
      <c r="E24" s="397" t="s">
        <v>238</v>
      </c>
      <c r="F24" s="362" t="s">
        <v>170</v>
      </c>
      <c r="G24" s="303"/>
      <c r="H24" s="401"/>
      <c r="I24" s="401">
        <f>'PASIVO - BALANCE- ESTADO R'!B13</f>
        <v>0</v>
      </c>
      <c r="J24" s="401">
        <f>'PASIVO - BALANCE- ESTADO R'!B14</f>
        <v>0</v>
      </c>
      <c r="K24" s="401">
        <f>'PASIVO - BALANCE- ESTADO R'!B15</f>
        <v>0</v>
      </c>
      <c r="L24" s="401">
        <f>'PASIVO - BALANCE- ESTADO R'!B16</f>
        <v>0</v>
      </c>
      <c r="M24" s="401">
        <f t="shared" si="2"/>
        <v>0</v>
      </c>
      <c r="N24" s="388" t="e">
        <f>IF(#REF!&gt;0,VLOOKUP(#REF!,'[1]19'!$A$8:$BD$249,55,0),0)</f>
        <v>#REF!</v>
      </c>
      <c r="O24" s="388" t="e">
        <f>IF(#REF!&gt;0,VLOOKUP(#REF!,'[1]19'!$A$8:$BD$249,55,0),0)</f>
        <v>#REF!</v>
      </c>
      <c r="P24" s="388" t="e">
        <f>IF(#REF!&gt;0,VLOOKUP(#REF!,'[1]19'!$A$8:$BD$249,55,0),0)</f>
        <v>#REF!</v>
      </c>
      <c r="Q24" s="388" t="e">
        <f>IF(#REF!&gt;0,VLOOKUP(#REF!,'[1]19'!$A$8:$BD$249,55,0),0)</f>
        <v>#REF!</v>
      </c>
      <c r="R24" s="388" t="e">
        <f>IF(#REF!&gt;0,VLOOKUP(#REF!,'[1]19'!$A$8:$BD$249,55,0),0)</f>
        <v>#REF!</v>
      </c>
      <c r="S24" s="303"/>
      <c r="T24" s="303"/>
      <c r="U24" s="303"/>
      <c r="V24" s="303"/>
      <c r="W24" s="303"/>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row>
    <row r="25" spans="1:47" s="60" customFormat="1" ht="52" thickBot="1" x14ac:dyDescent="0.25">
      <c r="A25" s="618"/>
      <c r="B25" s="629"/>
      <c r="C25" s="629"/>
      <c r="D25" s="385" t="s">
        <v>45</v>
      </c>
      <c r="E25" s="397" t="s">
        <v>240</v>
      </c>
      <c r="F25" s="362" t="s">
        <v>170</v>
      </c>
      <c r="G25" s="303"/>
      <c r="H25" s="401"/>
      <c r="I25" s="401">
        <f>'PASIVO - BALANCE- ESTADO R'!D13</f>
        <v>0</v>
      </c>
      <c r="J25" s="401">
        <f>'PASIVO - BALANCE- ESTADO R'!D14</f>
        <v>0</v>
      </c>
      <c r="K25" s="401">
        <f>'PASIVO - BALANCE- ESTADO R'!D15</f>
        <v>0</v>
      </c>
      <c r="L25" s="401">
        <f>'PASIVO - BALANCE- ESTADO R'!D16</f>
        <v>0</v>
      </c>
      <c r="M25" s="401">
        <f t="shared" si="2"/>
        <v>0</v>
      </c>
      <c r="N25" s="388" t="e">
        <f>IF(N7&gt;0,VLOOKUP(N7,'[1]19'!$A$8:$BD$249,55,0),0)</f>
        <v>#N/A</v>
      </c>
      <c r="O25" s="388" t="e">
        <f>IF(O7&gt;0,VLOOKUP(O7,'[1]19'!$A$8:$BD$249,55,0),0)</f>
        <v>#N/A</v>
      </c>
      <c r="P25" s="388" t="e">
        <f>IF(P7&gt;0,VLOOKUP(P7,'[1]19'!$A$8:$BD$249,55,0),0)</f>
        <v>#N/A</v>
      </c>
      <c r="Q25" s="388" t="e">
        <f>IF(Q7&gt;0,VLOOKUP(Q7,'[1]19'!$A$8:$BD$249,55,0),0)</f>
        <v>#N/A</v>
      </c>
      <c r="R25" s="388" t="e">
        <f>IF(R7&gt;0,VLOOKUP(R7,'[1]19'!$A$8:$BD$249,55,0),0)</f>
        <v>#N/A</v>
      </c>
      <c r="S25" s="303"/>
      <c r="T25" s="303"/>
      <c r="U25" s="303"/>
      <c r="V25" s="303"/>
      <c r="W25" s="303"/>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row>
    <row r="26" spans="1:47" s="60" customFormat="1" ht="18" thickBot="1" x14ac:dyDescent="0.25">
      <c r="A26" s="618"/>
      <c r="B26" s="644"/>
      <c r="C26" s="644"/>
      <c r="D26" s="385" t="s">
        <v>242</v>
      </c>
      <c r="E26" s="403" t="s">
        <v>243</v>
      </c>
      <c r="F26" s="362" t="s">
        <v>170</v>
      </c>
      <c r="G26" s="303"/>
      <c r="H26" s="401"/>
      <c r="I26" s="401">
        <f>'PASIVO - BALANCE- ESTADO R'!E20</f>
        <v>0</v>
      </c>
      <c r="J26" s="401">
        <f>'PASIVO - BALANCE- ESTADO R'!E21</f>
        <v>0</v>
      </c>
      <c r="K26" s="401">
        <f>'PASIVO - BALANCE- ESTADO R'!E22</f>
        <v>0</v>
      </c>
      <c r="L26" s="401">
        <f>'PASIVO - BALANCE- ESTADO R'!E23</f>
        <v>0</v>
      </c>
      <c r="M26" s="401">
        <f t="shared" ref="M26" si="3">L26</f>
        <v>0</v>
      </c>
      <c r="N26" s="388" t="e">
        <f>IF(N8&gt;0,VLOOKUP(N8,'[1]19'!$A$8:$BD$249,55,0),0)</f>
        <v>#N/A</v>
      </c>
      <c r="O26" s="388" t="e">
        <f>IF(O8&gt;0,VLOOKUP(O8,'[1]19'!$A$8:$BD$249,55,0),0)</f>
        <v>#N/A</v>
      </c>
      <c r="P26" s="388" t="e">
        <f>IF(P8&gt;0,VLOOKUP(P8,'[1]19'!$A$8:$BD$249,55,0),0)</f>
        <v>#N/A</v>
      </c>
      <c r="Q26" s="388" t="e">
        <f>IF(Q8&gt;0,VLOOKUP(Q8,'[1]19'!$A$8:$BD$249,55,0),0)</f>
        <v>#N/A</v>
      </c>
      <c r="R26" s="388" t="e">
        <f>IF(R8&gt;0,VLOOKUP(R8,'[1]19'!$A$8:$BD$249,55,0),0)</f>
        <v>#N/A</v>
      </c>
      <c r="S26" s="303"/>
      <c r="T26" s="303"/>
      <c r="U26" s="303"/>
      <c r="V26" s="303"/>
      <c r="W26" s="303"/>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row>
    <row r="27" spans="1:47" s="59" customFormat="1" ht="17" x14ac:dyDescent="0.2">
      <c r="A27" s="622" t="s">
        <v>219</v>
      </c>
      <c r="B27" s="151"/>
      <c r="C27" s="619" t="s">
        <v>167</v>
      </c>
      <c r="D27" s="138" t="str">
        <f>TABLERO!C13</f>
        <v>PROPORCION DE SATISFACCIÓN GLOBAL DE LA IPS</v>
      </c>
      <c r="E27" s="123" t="s">
        <v>248</v>
      </c>
      <c r="F27" s="123" t="s">
        <v>170</v>
      </c>
      <c r="G27" s="56"/>
      <c r="H27" s="130"/>
      <c r="I27" s="130" t="e">
        <f>TABLERO!G13</f>
        <v>#DIV/0!</v>
      </c>
      <c r="J27" s="130" t="e">
        <f>TABLERO!H13</f>
        <v>#DIV/0!</v>
      </c>
      <c r="K27" s="130" t="e">
        <f>TABLERO!I13</f>
        <v>#DIV/0!</v>
      </c>
      <c r="L27" s="130" t="e">
        <f>TABLERO!J13</f>
        <v>#DIV/0!</v>
      </c>
      <c r="M27" s="130" t="e">
        <f>TABLERO!K13</f>
        <v>#DIV/0!</v>
      </c>
      <c r="N27" s="101"/>
      <c r="O27" s="101"/>
      <c r="P27" s="101"/>
      <c r="Q27" s="102"/>
      <c r="R27" s="102"/>
      <c r="S27" s="103"/>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row>
    <row r="28" spans="1:47" s="59" customFormat="1" ht="34" x14ac:dyDescent="0.2">
      <c r="A28" s="623"/>
      <c r="B28" s="433"/>
      <c r="C28" s="620"/>
      <c r="D28" s="434" t="s">
        <v>407</v>
      </c>
      <c r="E28" s="123" t="s">
        <v>248</v>
      </c>
      <c r="F28" s="123" t="s">
        <v>170</v>
      </c>
      <c r="G28" s="56"/>
      <c r="H28" s="435"/>
      <c r="I28" s="435" t="e">
        <f>CALIDAD!D58</f>
        <v>#DIV/0!</v>
      </c>
      <c r="J28" s="435" t="e">
        <f>CALIDAD!F58</f>
        <v>#DIV/0!</v>
      </c>
      <c r="K28" s="435" t="e">
        <f>CALIDAD!H58</f>
        <v>#DIV/0!</v>
      </c>
      <c r="L28" s="435" t="e">
        <f>CALIDAD!J58</f>
        <v>#DIV/0!</v>
      </c>
      <c r="M28" s="435" t="e">
        <f>CALIDAD!L58</f>
        <v>#DIV/0!</v>
      </c>
      <c r="N28" s="436"/>
      <c r="O28" s="436"/>
      <c r="P28" s="436"/>
      <c r="Q28" s="437"/>
      <c r="R28" s="437"/>
      <c r="S28" s="103"/>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row>
    <row r="29" spans="1:47" s="59" customFormat="1" ht="17" x14ac:dyDescent="0.2">
      <c r="A29" s="622"/>
      <c r="B29" s="152"/>
      <c r="C29" s="621"/>
      <c r="D29" s="138" t="s">
        <v>382</v>
      </c>
      <c r="E29" s="123" t="s">
        <v>270</v>
      </c>
      <c r="F29" s="123" t="s">
        <v>271</v>
      </c>
      <c r="G29" s="56"/>
      <c r="H29" s="130"/>
      <c r="I29" s="648"/>
      <c r="J29" s="648"/>
      <c r="K29" s="648"/>
      <c r="L29" s="648"/>
      <c r="M29" s="435"/>
      <c r="N29" s="101"/>
      <c r="O29" s="101"/>
      <c r="P29" s="101"/>
      <c r="Q29" s="102"/>
      <c r="R29" s="102"/>
      <c r="S29" s="103"/>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row>
    <row r="30" spans="1:47" s="59" customFormat="1" ht="53" customHeight="1" x14ac:dyDescent="0.2">
      <c r="A30" s="396" t="s">
        <v>263</v>
      </c>
      <c r="B30" s="396"/>
      <c r="C30" s="393" t="s">
        <v>264</v>
      </c>
      <c r="D30" s="385" t="s">
        <v>268</v>
      </c>
      <c r="E30" s="397" t="s">
        <v>269</v>
      </c>
      <c r="F30" s="362" t="s">
        <v>224</v>
      </c>
      <c r="G30" s="303"/>
      <c r="H30" s="398"/>
      <c r="I30" s="649" t="s">
        <v>241</v>
      </c>
      <c r="J30" s="650"/>
      <c r="K30" s="650"/>
      <c r="L30" s="651"/>
      <c r="M30" s="399">
        <f>PRODUCCIÓN!C56</f>
        <v>0</v>
      </c>
      <c r="N30" s="388" t="e">
        <f>IF(#REF!&gt;0,VLOOKUP(#REF!,'[1]12'!$A$8:$BD$249,55,0),0)</f>
        <v>#REF!</v>
      </c>
      <c r="O30" s="388" t="e">
        <f>IF(#REF!&gt;0,VLOOKUP(#REF!,'[1]12'!$A$8:$BD$249,55,0),0)</f>
        <v>#REF!</v>
      </c>
      <c r="P30" s="388" t="e">
        <f>IF(#REF!&gt;0,VLOOKUP(#REF!,'[1]12'!$A$8:$BD$249,55,0),0)</f>
        <v>#REF!</v>
      </c>
      <c r="Q30" s="388" t="e">
        <f>IF(#REF!&gt;0,VLOOKUP(#REF!,'[1]12'!$A$8:$BD$249,55,0),0)</f>
        <v>#REF!</v>
      </c>
      <c r="R30" s="388" t="e">
        <f>IF(#REF!&gt;0,VLOOKUP(#REF!,'[1]12'!$A$8:$BD$249,55,0),0)</f>
        <v>#REF!</v>
      </c>
      <c r="S30" s="303"/>
      <c r="T30" s="303"/>
      <c r="U30" s="303"/>
      <c r="V30" s="303"/>
      <c r="W30" s="303"/>
      <c r="X30" s="303"/>
      <c r="Y30" s="303"/>
      <c r="Z30" s="303"/>
      <c r="AA30" s="303"/>
      <c r="AB30" s="303"/>
      <c r="AC30" s="303"/>
      <c r="AD30" s="56"/>
      <c r="AE30" s="56"/>
      <c r="AF30" s="56"/>
      <c r="AG30" s="56"/>
      <c r="AH30" s="56"/>
      <c r="AI30" s="56"/>
      <c r="AJ30" s="56"/>
      <c r="AK30" s="56"/>
      <c r="AL30" s="56"/>
      <c r="AM30" s="56"/>
      <c r="AN30" s="56"/>
      <c r="AO30" s="56"/>
      <c r="AP30" s="56"/>
      <c r="AQ30" s="56"/>
      <c r="AR30" s="56"/>
      <c r="AS30" s="56"/>
      <c r="AT30" s="56"/>
      <c r="AU30" s="56"/>
    </row>
    <row r="31" spans="1:47" s="59" customFormat="1" ht="42" customHeight="1" thickBot="1" x14ac:dyDescent="0.25">
      <c r="A31" s="622" t="s">
        <v>261</v>
      </c>
      <c r="B31" s="150"/>
      <c r="C31" s="622" t="s">
        <v>266</v>
      </c>
      <c r="D31" s="138" t="s">
        <v>223</v>
      </c>
      <c r="E31" s="123" t="s">
        <v>168</v>
      </c>
      <c r="F31" s="124" t="s">
        <v>224</v>
      </c>
      <c r="G31" s="56"/>
      <c r="H31" s="131"/>
      <c r="I31" s="132"/>
      <c r="J31" s="133"/>
      <c r="K31" s="133"/>
      <c r="L31" s="133"/>
      <c r="M31" s="134" t="e">
        <f>CALIDAD!D54</f>
        <v>#DIV/0!</v>
      </c>
      <c r="N31" s="55"/>
      <c r="O31" s="55"/>
      <c r="P31" s="55"/>
      <c r="Q31" s="55"/>
      <c r="R31" s="55"/>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row>
    <row r="32" spans="1:47" s="61" customFormat="1" ht="17" customHeight="1" x14ac:dyDescent="0.2">
      <c r="A32" s="622"/>
      <c r="B32" s="150"/>
      <c r="C32" s="622"/>
      <c r="D32" s="138" t="str">
        <f>TABLERO!C7</f>
        <v xml:space="preserve">TASA DE CAIDAS EN HOSPITALIZACION </v>
      </c>
      <c r="E32" s="123" t="str">
        <f>TABLERO!D7</f>
        <v>&lt;0,01</v>
      </c>
      <c r="F32" s="124" t="s">
        <v>170</v>
      </c>
      <c r="G32" s="56"/>
      <c r="H32" s="135"/>
      <c r="I32" s="135" t="e">
        <f>TABLERO!G7</f>
        <v>#DIV/0!</v>
      </c>
      <c r="J32" s="135" t="e">
        <f>TABLERO!H7</f>
        <v>#DIV/0!</v>
      </c>
      <c r="K32" s="135" t="e">
        <f>TABLERO!I7</f>
        <v>#DIV/0!</v>
      </c>
      <c r="L32" s="135" t="e">
        <f>TABLERO!J7</f>
        <v>#DIV/0!</v>
      </c>
      <c r="M32" s="135" t="e">
        <f>TABLERO!K7</f>
        <v>#DIV/0!</v>
      </c>
      <c r="N32" s="55" t="e">
        <f>IF(#REF!&gt;0,VLOOKUP(#REF!,'[1]1'!$A$8:$BD$249,55,0),0)</f>
        <v>#REF!</v>
      </c>
      <c r="O32" s="55" t="e">
        <f>IF(#REF!&gt;0,VLOOKUP(#REF!,'[1]1'!$A$8:$BD$249,55,0),0)</f>
        <v>#REF!</v>
      </c>
      <c r="P32" s="55" t="e">
        <f>IF(#REF!&gt;0,VLOOKUP(#REF!,'[1]1'!$A$8:$BD$249,55,0),0)</f>
        <v>#REF!</v>
      </c>
      <c r="Q32" s="55" t="e">
        <f>IF(#REF!&gt;0,VLOOKUP(#REF!,'[1]1'!$A$8:$BD$249,55,0),0)</f>
        <v>#REF!</v>
      </c>
      <c r="R32" s="55" t="e">
        <f>IF(#REF!&gt;0,VLOOKUP(#REF!,'[1]1'!$A$8:$BD$249,55,0),0)</f>
        <v>#REF!</v>
      </c>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row>
    <row r="33" spans="1:47" s="59" customFormat="1" ht="17" x14ac:dyDescent="0.2">
      <c r="A33" s="622"/>
      <c r="B33" s="150"/>
      <c r="C33" s="622"/>
      <c r="D33" s="138" t="str">
        <f>TABLERO!C8</f>
        <v xml:space="preserve">PROPORCIÓN DE REINGRESOS EN URGENCIAS </v>
      </c>
      <c r="E33" s="123" t="str">
        <f>TABLERO!D8</f>
        <v>&lt; 3 %</v>
      </c>
      <c r="F33" s="124" t="s">
        <v>170</v>
      </c>
      <c r="G33" s="104"/>
      <c r="H33" s="130"/>
      <c r="I33" s="130" t="e">
        <f>TABLERO!G8</f>
        <v>#DIV/0!</v>
      </c>
      <c r="J33" s="130" t="e">
        <f>TABLERO!H8</f>
        <v>#DIV/0!</v>
      </c>
      <c r="K33" s="130" t="e">
        <f>TABLERO!I8</f>
        <v>#DIV/0!</v>
      </c>
      <c r="L33" s="130" t="e">
        <f>TABLERO!J8</f>
        <v>#DIV/0!</v>
      </c>
      <c r="M33" s="130" t="e">
        <f>TABLERO!K8</f>
        <v>#DIV/0!</v>
      </c>
      <c r="N33" s="55" t="e">
        <f>IF(#REF!&gt;0,VLOOKUP(#REF!,'[1]2'!$A$8:$BD$249,55,0),0)</f>
        <v>#REF!</v>
      </c>
      <c r="O33" s="55" t="e">
        <f>IF(#REF!&gt;0,VLOOKUP(#REF!,'[1]2'!$A$8:$BD$249,55,0),0)</f>
        <v>#REF!</v>
      </c>
      <c r="P33" s="55" t="e">
        <f>IF(#REF!&gt;0,VLOOKUP(#REF!,'[1]2'!$A$8:$BD$249,55,0),0)</f>
        <v>#REF!</v>
      </c>
      <c r="Q33" s="55" t="e">
        <f>IF(#REF!&gt;0,VLOOKUP(#REF!,'[1]2'!$A$8:$BD$249,55,0),0)</f>
        <v>#REF!</v>
      </c>
      <c r="R33" s="55" t="e">
        <f>IF(#REF!&gt;0,VLOOKUP(#REF!,'[1]2'!$A$8:$BD$249,55,0),0)</f>
        <v>#REF!</v>
      </c>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row>
    <row r="34" spans="1:47" s="59" customFormat="1" ht="17" x14ac:dyDescent="0.2">
      <c r="A34" s="622"/>
      <c r="B34" s="150"/>
      <c r="C34" s="622"/>
      <c r="D34" s="138" t="str">
        <f>TABLERO!C9</f>
        <v>PROPORCIÓN DE REINGRESOS EN HOSPITALIZACIÓN</v>
      </c>
      <c r="E34" s="123" t="str">
        <f>TABLERO!D9</f>
        <v>&lt; 3 %</v>
      </c>
      <c r="F34" s="124" t="s">
        <v>170</v>
      </c>
      <c r="G34" s="56"/>
      <c r="H34" s="130"/>
      <c r="I34" s="130" t="e">
        <f>TABLERO!G9</f>
        <v>#DIV/0!</v>
      </c>
      <c r="J34" s="130" t="e">
        <f>TABLERO!H9</f>
        <v>#DIV/0!</v>
      </c>
      <c r="K34" s="130" t="e">
        <f>TABLERO!I9</f>
        <v>#DIV/0!</v>
      </c>
      <c r="L34" s="130" t="e">
        <f>TABLERO!J9</f>
        <v>#DIV/0!</v>
      </c>
      <c r="M34" s="130" t="e">
        <f>TABLERO!K9</f>
        <v>#DIV/0!</v>
      </c>
      <c r="N34" s="55" t="e">
        <f>IF(#REF!&gt;0,VLOOKUP(#REF!,'[1]3'!$A$8:$BD$249,55,0),0)</f>
        <v>#REF!</v>
      </c>
      <c r="O34" s="55" t="e">
        <f>IF(#REF!&gt;0,VLOOKUP(#REF!,'[1]3'!$A$8:$BD$249,55,0),0)</f>
        <v>#REF!</v>
      </c>
      <c r="P34" s="55" t="e">
        <f>IF(#REF!&gt;0,VLOOKUP(#REF!,'[1]3'!$A$8:$BD$249,55,0),0)</f>
        <v>#REF!</v>
      </c>
      <c r="Q34" s="55" t="e">
        <f>IF(#REF!&gt;0,VLOOKUP(#REF!,'[1]3'!$A$8:$BD$249,55,0),0)</f>
        <v>#REF!</v>
      </c>
      <c r="R34" s="55" t="e">
        <f>IF(#REF!&gt;0,VLOOKUP(#REF!,'[1]3'!$A$8:$BD$249,55,0),0)</f>
        <v>#REF!</v>
      </c>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row>
    <row r="35" spans="1:47" s="59" customFormat="1" ht="32" customHeight="1" x14ac:dyDescent="0.2">
      <c r="A35" s="629" t="s">
        <v>265</v>
      </c>
      <c r="B35" s="384"/>
      <c r="C35" s="629" t="s">
        <v>260</v>
      </c>
      <c r="D35" s="385" t="str">
        <f>TABLERO!C10</f>
        <v xml:space="preserve">TIEMPO PROMEDIO DE ESPERA PARA LA ASIGNACION DE CITA DE MEDICINA GENERAL </v>
      </c>
      <c r="E35" s="386" t="str">
        <f>TABLERO!D10</f>
        <v>&lt; 3 días</v>
      </c>
      <c r="F35" s="362" t="s">
        <v>170</v>
      </c>
      <c r="G35" s="303"/>
      <c r="H35" s="387"/>
      <c r="I35" s="387" t="e">
        <f>TABLERO!G10</f>
        <v>#DIV/0!</v>
      </c>
      <c r="J35" s="387" t="e">
        <f>TABLERO!H10</f>
        <v>#DIV/0!</v>
      </c>
      <c r="K35" s="387" t="e">
        <f>TABLERO!I10</f>
        <v>#DIV/0!</v>
      </c>
      <c r="L35" s="387" t="e">
        <f>TABLERO!J10</f>
        <v>#DIV/0!</v>
      </c>
      <c r="M35" s="387" t="e">
        <f>TABLERO!K10</f>
        <v>#DIV/0!</v>
      </c>
      <c r="N35" s="388" t="e">
        <f>IF(#REF!&gt;0,VLOOKUP(#REF!,'[1]4'!$A$8:$BD$249,55,0),0)</f>
        <v>#REF!</v>
      </c>
      <c r="O35" s="388" t="e">
        <f>IF(#REF!&gt;0,VLOOKUP(#REF!,'[1]4'!$A$8:$BD$249,55,0),0)</f>
        <v>#REF!</v>
      </c>
      <c r="P35" s="388" t="e">
        <f>IF(#REF!&gt;0,VLOOKUP(#REF!,'[1]4'!$A$8:$BD$249,55,0),0)</f>
        <v>#REF!</v>
      </c>
      <c r="Q35" s="388" t="e">
        <f>IF(#REF!&gt;0,VLOOKUP(#REF!,'[1]4'!$A$8:$BD$249,55,0),0)</f>
        <v>#REF!</v>
      </c>
      <c r="R35" s="388" t="e">
        <f>IF(#REF!&gt;0,VLOOKUP(#REF!,'[1]4'!$A$8:$BD$249,55,0),0)</f>
        <v>#REF!</v>
      </c>
      <c r="S35" s="303"/>
      <c r="T35" s="303"/>
      <c r="U35" s="303"/>
      <c r="V35" s="303"/>
      <c r="W35" s="303"/>
      <c r="X35" s="303"/>
      <c r="Y35" s="303"/>
      <c r="Z35" s="303"/>
      <c r="AA35" s="56"/>
      <c r="AB35" s="56"/>
      <c r="AC35" s="56"/>
      <c r="AD35" s="56"/>
      <c r="AE35" s="56"/>
      <c r="AF35" s="56"/>
      <c r="AG35" s="56"/>
      <c r="AH35" s="56"/>
      <c r="AI35" s="56"/>
      <c r="AJ35" s="56"/>
      <c r="AK35" s="56"/>
      <c r="AL35" s="56"/>
      <c r="AM35" s="56"/>
      <c r="AN35" s="56"/>
      <c r="AO35" s="56"/>
      <c r="AP35" s="56"/>
      <c r="AQ35" s="56"/>
      <c r="AR35" s="56"/>
      <c r="AS35" s="56"/>
      <c r="AT35" s="56"/>
      <c r="AU35" s="56"/>
    </row>
    <row r="36" spans="1:47" s="59" customFormat="1" ht="18" thickBot="1" x14ac:dyDescent="0.25">
      <c r="A36" s="629"/>
      <c r="B36" s="384"/>
      <c r="C36" s="629"/>
      <c r="D36" s="385" t="str">
        <f>TABLERO!C11</f>
        <v xml:space="preserve">TIEMPO PROMEDIO DE ESPERA PARA LA ASIGNACION DE CITA DE ODONTOLOGIA </v>
      </c>
      <c r="E36" s="386" t="str">
        <f>TABLERO!D11</f>
        <v>&lt; 3 días</v>
      </c>
      <c r="F36" s="362" t="s">
        <v>170</v>
      </c>
      <c r="G36" s="389"/>
      <c r="H36" s="390"/>
      <c r="I36" s="387" t="e">
        <f>TABLERO!G11</f>
        <v>#DIV/0!</v>
      </c>
      <c r="J36" s="387" t="e">
        <f>TABLERO!H11</f>
        <v>#DIV/0!</v>
      </c>
      <c r="K36" s="387" t="e">
        <f>TABLERO!I11</f>
        <v>#DIV/0!</v>
      </c>
      <c r="L36" s="387" t="e">
        <f>TABLERO!J11</f>
        <v>#DIV/0!</v>
      </c>
      <c r="M36" s="387" t="e">
        <f>TABLERO!K11</f>
        <v>#DIV/0!</v>
      </c>
      <c r="N36" s="388" t="e">
        <f>IF(#REF!&gt;0,VLOOKUP(#REF!,'[1]5'!$A$8:$BD$249,55,0),0)</f>
        <v>#REF!</v>
      </c>
      <c r="O36" s="388" t="e">
        <f>IF(#REF!&gt;0,VLOOKUP(#REF!,'[1]5'!$A$8:$BD$249,55,0),0)</f>
        <v>#REF!</v>
      </c>
      <c r="P36" s="388" t="e">
        <f>IF(#REF!&gt;0,VLOOKUP(#REF!,'[1]5'!$A$8:$BD$249,55,0),0)</f>
        <v>#REF!</v>
      </c>
      <c r="Q36" s="388" t="e">
        <f>IF(#REF!&gt;0,VLOOKUP(#REF!,'[1]5'!$A$8:$BD$249,55,0),0)</f>
        <v>#REF!</v>
      </c>
      <c r="R36" s="388" t="e">
        <f>IF(#REF!&gt;0,VLOOKUP(#REF!,'[1]5'!$A$8:$BD$249,55,0),0)</f>
        <v>#REF!</v>
      </c>
      <c r="S36" s="303"/>
      <c r="T36" s="303"/>
      <c r="U36" s="303"/>
      <c r="V36" s="303"/>
      <c r="W36" s="303"/>
      <c r="X36" s="303"/>
      <c r="Y36" s="303"/>
      <c r="Z36" s="303"/>
      <c r="AA36" s="56"/>
      <c r="AB36" s="56"/>
      <c r="AC36" s="56"/>
      <c r="AD36" s="56"/>
      <c r="AE36" s="56"/>
      <c r="AF36" s="56"/>
      <c r="AG36" s="56"/>
      <c r="AH36" s="56"/>
      <c r="AI36" s="56"/>
      <c r="AJ36" s="56"/>
      <c r="AK36" s="56"/>
      <c r="AL36" s="56"/>
      <c r="AM36" s="56"/>
      <c r="AN36" s="56"/>
      <c r="AO36" s="56"/>
      <c r="AP36" s="56"/>
      <c r="AQ36" s="56"/>
      <c r="AR36" s="56"/>
      <c r="AS36" s="56"/>
      <c r="AT36" s="56"/>
      <c r="AU36" s="56"/>
    </row>
    <row r="37" spans="1:47" s="62" customFormat="1" ht="38" customHeight="1" thickBot="1" x14ac:dyDescent="0.25">
      <c r="A37" s="629"/>
      <c r="B37" s="384"/>
      <c r="C37" s="629"/>
      <c r="D37" s="385" t="str">
        <f>TABLERO!C12</f>
        <v>TIEMPO PROMEDIO DE ESPERA PARA LA ATENCION DE PACIENTE CLASIFICADO COMO TRIAGE 2 EN URGENCIAS</v>
      </c>
      <c r="E37" s="386" t="s">
        <v>249</v>
      </c>
      <c r="F37" s="362" t="s">
        <v>170</v>
      </c>
      <c r="G37" s="389"/>
      <c r="H37" s="387"/>
      <c r="I37" s="387" t="e">
        <f>TABLERO!G12</f>
        <v>#DIV/0!</v>
      </c>
      <c r="J37" s="387" t="e">
        <f>TABLERO!H12</f>
        <v>#DIV/0!</v>
      </c>
      <c r="K37" s="387" t="e">
        <f>TABLERO!I12</f>
        <v>#DIV/0!</v>
      </c>
      <c r="L37" s="387" t="e">
        <f>TABLERO!J12</f>
        <v>#DIV/0!</v>
      </c>
      <c r="M37" s="387" t="e">
        <f>TABLERO!K12</f>
        <v>#DIV/0!</v>
      </c>
      <c r="N37" s="388" t="e">
        <f>IF(#REF!&gt;0,VLOOKUP(#REF!,'[1]6'!$A$8:$BD$249,55,0),0)</f>
        <v>#REF!</v>
      </c>
      <c r="O37" s="388" t="e">
        <f>IF(#REF!&gt;0,VLOOKUP(#REF!,'[1]6'!$A$8:$BD$249,55,0),0)</f>
        <v>#REF!</v>
      </c>
      <c r="P37" s="388" t="e">
        <f>IF(#REF!&gt;0,VLOOKUP(#REF!,'[1]6'!$A$8:$BD$249,55,0),0)</f>
        <v>#REF!</v>
      </c>
      <c r="Q37" s="388" t="e">
        <f>IF(#REF!&gt;0,VLOOKUP(#REF!,'[1]6'!$A$8:$BD$249,55,0),0)</f>
        <v>#REF!</v>
      </c>
      <c r="R37" s="388" t="e">
        <f>IF(#REF!&gt;0,VLOOKUP(#REF!,'[1]6'!$A$8:$BD$249,55,0),0)</f>
        <v>#REF!</v>
      </c>
      <c r="S37" s="303"/>
      <c r="T37" s="303"/>
      <c r="U37" s="303"/>
      <c r="V37" s="303"/>
      <c r="W37" s="303"/>
      <c r="X37" s="303"/>
      <c r="Y37" s="303"/>
      <c r="Z37" s="303"/>
      <c r="AA37" s="56"/>
      <c r="AB37" s="56"/>
      <c r="AC37" s="56"/>
      <c r="AD37" s="56"/>
      <c r="AE37" s="56"/>
      <c r="AF37" s="56"/>
      <c r="AG37" s="56"/>
      <c r="AH37" s="56"/>
      <c r="AI37" s="56"/>
      <c r="AJ37" s="56"/>
      <c r="AK37" s="56"/>
      <c r="AL37" s="56"/>
      <c r="AM37" s="56"/>
      <c r="AN37" s="56"/>
      <c r="AO37" s="56"/>
      <c r="AP37" s="56"/>
      <c r="AQ37" s="56"/>
      <c r="AR37" s="56"/>
      <c r="AS37" s="56"/>
      <c r="AT37" s="56"/>
      <c r="AU37" s="56"/>
    </row>
    <row r="38" spans="1:47" s="62" customFormat="1" ht="17" x14ac:dyDescent="0.2">
      <c r="A38" s="629"/>
      <c r="B38" s="384"/>
      <c r="C38" s="629"/>
      <c r="D38" s="385" t="str">
        <f>TABLERO!C14</f>
        <v xml:space="preserve">PROPORCION DE PACIENTES ATENDIDOS POR URGENCIA REMITIDOS </v>
      </c>
      <c r="E38" s="386" t="s">
        <v>273</v>
      </c>
      <c r="F38" s="362" t="s">
        <v>170</v>
      </c>
      <c r="G38" s="303"/>
      <c r="H38" s="391"/>
      <c r="I38" s="391" t="e">
        <f>TABLERO!G14</f>
        <v>#DIV/0!</v>
      </c>
      <c r="J38" s="391" t="e">
        <f>TABLERO!H14</f>
        <v>#DIV/0!</v>
      </c>
      <c r="K38" s="391" t="e">
        <f>TABLERO!I14</f>
        <v>#DIV/0!</v>
      </c>
      <c r="L38" s="391" t="e">
        <f>TABLERO!J14</f>
        <v>#DIV/0!</v>
      </c>
      <c r="M38" s="391" t="e">
        <f>TABLERO!K14</f>
        <v>#DIV/0!</v>
      </c>
      <c r="N38" s="388" t="e">
        <f>IF(#REF!&gt;0,VLOOKUP(#REF!,'[1]7'!$A$8:$BD$249,55,0),0)</f>
        <v>#REF!</v>
      </c>
      <c r="O38" s="388" t="e">
        <f>IF(#REF!&gt;0,VLOOKUP(#REF!,'[1]7'!$A$8:$BD$249,55,0),0)</f>
        <v>#REF!</v>
      </c>
      <c r="P38" s="388" t="e">
        <f>IF(#REF!&gt;0,VLOOKUP(#REF!,'[1]7'!$A$8:$BD$249,55,0),0)</f>
        <v>#REF!</v>
      </c>
      <c r="Q38" s="388" t="e">
        <f>IF(#REF!&gt;0,VLOOKUP(#REF!,'[1]7'!$A$8:$BD$249,55,0),0)</f>
        <v>#REF!</v>
      </c>
      <c r="R38" s="388" t="e">
        <f>IF(#REF!&gt;0,VLOOKUP(#REF!,'[1]7'!$A$8:$BD$249,55,0),0)</f>
        <v>#REF!</v>
      </c>
      <c r="S38" s="303"/>
      <c r="T38" s="303"/>
      <c r="U38" s="303"/>
      <c r="V38" s="303"/>
      <c r="W38" s="303"/>
      <c r="X38" s="303"/>
      <c r="Y38" s="303"/>
      <c r="Z38" s="303"/>
      <c r="AA38" s="56"/>
      <c r="AB38" s="56"/>
      <c r="AC38" s="56"/>
      <c r="AD38" s="56"/>
      <c r="AE38" s="56"/>
      <c r="AF38" s="56"/>
      <c r="AG38" s="56"/>
      <c r="AH38" s="56"/>
      <c r="AI38" s="56"/>
      <c r="AJ38" s="56"/>
      <c r="AK38" s="56"/>
      <c r="AL38" s="56"/>
      <c r="AM38" s="56"/>
      <c r="AN38" s="56"/>
      <c r="AO38" s="56"/>
      <c r="AP38" s="56"/>
      <c r="AQ38" s="56"/>
      <c r="AR38" s="56"/>
      <c r="AS38" s="56"/>
      <c r="AT38" s="56"/>
      <c r="AU38" s="56"/>
    </row>
    <row r="39" spans="1:47" s="59" customFormat="1" ht="18" thickBot="1" x14ac:dyDescent="0.25">
      <c r="A39" s="629"/>
      <c r="B39" s="384"/>
      <c r="C39" s="629"/>
      <c r="D39" s="385" t="str">
        <f>TABLERO!C15</f>
        <v xml:space="preserve">PORCENTAJE OCUPACIONAL </v>
      </c>
      <c r="E39" s="386"/>
      <c r="F39" s="362" t="s">
        <v>170</v>
      </c>
      <c r="G39" s="303"/>
      <c r="H39" s="391"/>
      <c r="I39" s="391" t="e">
        <f>TABLERO!G15</f>
        <v>#DIV/0!</v>
      </c>
      <c r="J39" s="391" t="e">
        <f>TABLERO!H15</f>
        <v>#DIV/0!</v>
      </c>
      <c r="K39" s="391" t="e">
        <f>TABLERO!I15</f>
        <v>#DIV/0!</v>
      </c>
      <c r="L39" s="391" t="e">
        <f>TABLERO!J15</f>
        <v>#DIV/0!</v>
      </c>
      <c r="M39" s="391" t="e">
        <f>TABLERO!K15</f>
        <v>#DIV/0!</v>
      </c>
      <c r="N39" s="388" t="e">
        <f>IF(#REF!&gt;0,VLOOKUP(#REF!,'[1]8'!$A$8:$BD$249,55,0),0)</f>
        <v>#REF!</v>
      </c>
      <c r="O39" s="388" t="e">
        <f>IF(#REF!&gt;0,VLOOKUP(#REF!,'[1]8'!$A$8:$BD$249,55,0),0)</f>
        <v>#REF!</v>
      </c>
      <c r="P39" s="388" t="e">
        <f>IF(#REF!&gt;0,VLOOKUP(#REF!,'[1]8'!$A$8:$BD$249,55,0),0)</f>
        <v>#REF!</v>
      </c>
      <c r="Q39" s="388" t="e">
        <f>IF(#REF!&gt;0,VLOOKUP(#REF!,'[1]8'!$A$8:$BD$249,55,0),0)</f>
        <v>#REF!</v>
      </c>
      <c r="R39" s="388" t="e">
        <f>IF(#REF!&gt;0,VLOOKUP(#REF!,'[1]8'!$A$8:$BD$249,55,0),0)</f>
        <v>#REF!</v>
      </c>
      <c r="S39" s="303"/>
      <c r="T39" s="303"/>
      <c r="U39" s="303"/>
      <c r="V39" s="303"/>
      <c r="W39" s="303"/>
      <c r="X39" s="303"/>
      <c r="Y39" s="303"/>
      <c r="Z39" s="303"/>
      <c r="AA39" s="56"/>
      <c r="AB39" s="56"/>
      <c r="AC39" s="56"/>
      <c r="AD39" s="56"/>
      <c r="AE39" s="56"/>
      <c r="AF39" s="56"/>
      <c r="AG39" s="56"/>
      <c r="AH39" s="56"/>
      <c r="AI39" s="56"/>
      <c r="AJ39" s="56"/>
      <c r="AK39" s="56"/>
      <c r="AL39" s="56"/>
      <c r="AM39" s="56"/>
      <c r="AN39" s="56"/>
      <c r="AO39" s="56"/>
      <c r="AP39" s="56"/>
      <c r="AQ39" s="56"/>
      <c r="AR39" s="56"/>
      <c r="AS39" s="56"/>
      <c r="AT39" s="56"/>
      <c r="AU39" s="56"/>
    </row>
    <row r="40" spans="1:47" s="62" customFormat="1" ht="17" x14ac:dyDescent="0.2">
      <c r="A40" s="629"/>
      <c r="B40" s="384"/>
      <c r="C40" s="629"/>
      <c r="D40" s="385" t="str">
        <f>TABLERO!C16</f>
        <v xml:space="preserve">PROMEDIO DIAS ESTANCIA </v>
      </c>
      <c r="E40" s="386" t="s">
        <v>245</v>
      </c>
      <c r="F40" s="362" t="s">
        <v>170</v>
      </c>
      <c r="G40" s="303"/>
      <c r="H40" s="387"/>
      <c r="I40" s="387" t="e">
        <f>TABLERO!G16</f>
        <v>#DIV/0!</v>
      </c>
      <c r="J40" s="387" t="e">
        <f>TABLERO!H16</f>
        <v>#DIV/0!</v>
      </c>
      <c r="K40" s="387" t="e">
        <f>TABLERO!I16</f>
        <v>#DIV/0!</v>
      </c>
      <c r="L40" s="387" t="e">
        <f>TABLERO!J16</f>
        <v>#DIV/0!</v>
      </c>
      <c r="M40" s="387" t="e">
        <f>TABLERO!K16</f>
        <v>#DIV/0!</v>
      </c>
      <c r="N40" s="388" t="e">
        <f>IF(#REF!&gt;0,VLOOKUP(#REF!,'[1]9'!$A$8:$BD$249,55,0),0)</f>
        <v>#REF!</v>
      </c>
      <c r="O40" s="388" t="e">
        <f>IF(#REF!&gt;0,VLOOKUP(#REF!,'[1]9'!$A$8:$BD$249,55,0),0)</f>
        <v>#REF!</v>
      </c>
      <c r="P40" s="388" t="e">
        <f>IF(#REF!&gt;0,VLOOKUP(#REF!,'[1]9'!$A$8:$BD$249,55,0),0)</f>
        <v>#REF!</v>
      </c>
      <c r="Q40" s="388" t="e">
        <f>IF(#REF!&gt;0,VLOOKUP(#REF!,'[1]9'!$A$8:$BD$249,55,0),0)</f>
        <v>#REF!</v>
      </c>
      <c r="R40" s="388" t="e">
        <f>IF(#REF!&gt;0,VLOOKUP(#REF!,'[1]9'!$A$8:$BD$249,55,0),0)</f>
        <v>#REF!</v>
      </c>
      <c r="S40" s="303"/>
      <c r="T40" s="303"/>
      <c r="U40" s="303"/>
      <c r="V40" s="303"/>
      <c r="W40" s="303"/>
      <c r="X40" s="303"/>
      <c r="Y40" s="303"/>
      <c r="Z40" s="303"/>
      <c r="AA40" s="56"/>
      <c r="AB40" s="56"/>
      <c r="AC40" s="56"/>
      <c r="AD40" s="56"/>
      <c r="AE40" s="56"/>
      <c r="AF40" s="56"/>
      <c r="AG40" s="56"/>
      <c r="AH40" s="56"/>
      <c r="AI40" s="56"/>
      <c r="AJ40" s="56"/>
      <c r="AK40" s="56"/>
      <c r="AL40" s="56"/>
      <c r="AM40" s="56"/>
      <c r="AN40" s="56"/>
      <c r="AO40" s="56"/>
      <c r="AP40" s="56"/>
      <c r="AQ40" s="56"/>
      <c r="AR40" s="56"/>
      <c r="AS40" s="56"/>
      <c r="AT40" s="56"/>
      <c r="AU40" s="56"/>
    </row>
    <row r="41" spans="1:47" s="59" customFormat="1" ht="17" x14ac:dyDescent="0.2">
      <c r="A41" s="629"/>
      <c r="B41" s="384"/>
      <c r="C41" s="629"/>
      <c r="D41" s="385" t="str">
        <f>TABLERO!C17</f>
        <v>GIRO CAMA</v>
      </c>
      <c r="E41" s="386"/>
      <c r="F41" s="362" t="s">
        <v>170</v>
      </c>
      <c r="G41" s="303"/>
      <c r="H41" s="387"/>
      <c r="I41" s="387" t="e">
        <f>TABLERO!G17</f>
        <v>#DIV/0!</v>
      </c>
      <c r="J41" s="387" t="e">
        <f>TABLERO!H17</f>
        <v>#DIV/0!</v>
      </c>
      <c r="K41" s="387" t="e">
        <f>TABLERO!I17</f>
        <v>#DIV/0!</v>
      </c>
      <c r="L41" s="387" t="e">
        <f>TABLERO!J17</f>
        <v>#DIV/0!</v>
      </c>
      <c r="M41" s="387" t="e">
        <f>TABLERO!K17</f>
        <v>#DIV/0!</v>
      </c>
      <c r="N41" s="388" t="e">
        <f>IF(#REF!&gt;0,VLOOKUP(#REF!,'[1]11'!$A$8:$BD$249,55,0),0)</f>
        <v>#REF!</v>
      </c>
      <c r="O41" s="388" t="e">
        <f>IF(#REF!&gt;0,VLOOKUP(#REF!,'[1]11'!$A$8:$BD$249,55,0),0)</f>
        <v>#REF!</v>
      </c>
      <c r="P41" s="388" t="e">
        <f>IF(#REF!&gt;0,VLOOKUP(#REF!,'[1]11'!$A$8:$BD$249,55,0),0)</f>
        <v>#REF!</v>
      </c>
      <c r="Q41" s="388" t="e">
        <f>IF(#REF!&gt;0,VLOOKUP(#REF!,'[1]11'!$A$8:$BD$249,55,0),0)</f>
        <v>#REF!</v>
      </c>
      <c r="R41" s="388" t="e">
        <f>IF(#REF!&gt;0,VLOOKUP(#REF!,'[1]11'!$A$8:$BD$249,55,0),0)</f>
        <v>#REF!</v>
      </c>
      <c r="S41" s="303"/>
      <c r="T41" s="303"/>
      <c r="U41" s="303"/>
      <c r="V41" s="303"/>
      <c r="W41" s="303"/>
      <c r="X41" s="303"/>
      <c r="Y41" s="303"/>
      <c r="Z41" s="303"/>
      <c r="AA41" s="56"/>
      <c r="AB41" s="56"/>
      <c r="AC41" s="56"/>
      <c r="AD41" s="56"/>
      <c r="AE41" s="56"/>
      <c r="AF41" s="56"/>
      <c r="AG41" s="56"/>
      <c r="AH41" s="56"/>
      <c r="AI41" s="56"/>
      <c r="AJ41" s="56"/>
      <c r="AK41" s="56"/>
      <c r="AL41" s="56"/>
      <c r="AM41" s="56"/>
      <c r="AN41" s="56"/>
      <c r="AO41" s="56"/>
      <c r="AP41" s="56"/>
      <c r="AQ41" s="56"/>
      <c r="AR41" s="56"/>
      <c r="AS41" s="56"/>
      <c r="AT41" s="56"/>
      <c r="AU41" s="56"/>
    </row>
    <row r="42" spans="1:47" s="59" customFormat="1" ht="15" customHeight="1" x14ac:dyDescent="0.2">
      <c r="A42" s="629"/>
      <c r="B42" s="384"/>
      <c r="C42" s="644"/>
      <c r="D42" s="385" t="s">
        <v>206</v>
      </c>
      <c r="E42" s="386">
        <v>0</v>
      </c>
      <c r="F42" s="362" t="s">
        <v>170</v>
      </c>
      <c r="G42" s="303"/>
      <c r="H42" s="390"/>
      <c r="I42" s="390">
        <f>CALIDAD!B51</f>
        <v>0</v>
      </c>
      <c r="J42" s="390">
        <f>CALIDAD!C51</f>
        <v>0</v>
      </c>
      <c r="K42" s="390">
        <f>CALIDAD!D51</f>
        <v>0</v>
      </c>
      <c r="L42" s="390">
        <v>0</v>
      </c>
      <c r="M42" s="390">
        <f>L42+K42+J42+I42</f>
        <v>0</v>
      </c>
      <c r="N42" s="388"/>
      <c r="O42" s="388"/>
      <c r="P42" s="388"/>
      <c r="Q42" s="388"/>
      <c r="R42" s="388"/>
      <c r="S42" s="303"/>
      <c r="T42" s="303"/>
      <c r="U42" s="303"/>
      <c r="V42" s="303"/>
      <c r="W42" s="303"/>
      <c r="X42" s="303"/>
      <c r="Y42" s="303"/>
      <c r="Z42" s="303"/>
      <c r="AA42" s="56"/>
      <c r="AB42" s="56"/>
      <c r="AC42" s="56"/>
      <c r="AD42" s="56"/>
      <c r="AE42" s="56"/>
      <c r="AF42" s="56"/>
      <c r="AG42" s="56"/>
      <c r="AH42" s="56"/>
      <c r="AI42" s="56"/>
      <c r="AJ42" s="56"/>
      <c r="AK42" s="56"/>
      <c r="AL42" s="56"/>
      <c r="AM42" s="56"/>
      <c r="AN42" s="56"/>
      <c r="AO42" s="56"/>
      <c r="AP42" s="56"/>
      <c r="AQ42" s="56"/>
      <c r="AR42" s="56"/>
      <c r="AS42" s="56"/>
      <c r="AT42" s="56"/>
      <c r="AU42" s="56"/>
    </row>
    <row r="43" spans="1:47" s="59" customFormat="1" ht="68" x14ac:dyDescent="0.2">
      <c r="A43" s="629"/>
      <c r="B43" s="384"/>
      <c r="C43" s="393" t="s">
        <v>259</v>
      </c>
      <c r="D43" s="385" t="s">
        <v>216</v>
      </c>
      <c r="E43" s="394">
        <v>1</v>
      </c>
      <c r="F43" s="362" t="s">
        <v>170</v>
      </c>
      <c r="G43" s="303"/>
      <c r="H43" s="395"/>
      <c r="I43" s="395" t="e">
        <f>MANTENI!E4</f>
        <v>#DIV/0!</v>
      </c>
      <c r="J43" s="395" t="e">
        <f>MANTENI!E5</f>
        <v>#DIV/0!</v>
      </c>
      <c r="K43" s="395" t="e">
        <f>MANTENI!E6</f>
        <v>#DIV/0!</v>
      </c>
      <c r="L43" s="395" t="e">
        <f>MANTENI!E7</f>
        <v>#DIV/0!</v>
      </c>
      <c r="M43" s="395" t="e">
        <f>MANTENI!E8</f>
        <v>#DIV/0!</v>
      </c>
      <c r="N43" s="388" t="e">
        <f>IF(#REF!&gt;0,VLOOKUP(#REF!,'[1]12'!$A$8:$BD$249,55,0),0)</f>
        <v>#REF!</v>
      </c>
      <c r="O43" s="388" t="e">
        <f>IF(#REF!&gt;0,VLOOKUP(#REF!,'[1]12'!$A$8:$BD$249,55,0),0)</f>
        <v>#REF!</v>
      </c>
      <c r="P43" s="388" t="e">
        <f>IF(#REF!&gt;0,VLOOKUP(#REF!,'[1]12'!$A$8:$BD$249,55,0),0)</f>
        <v>#REF!</v>
      </c>
      <c r="Q43" s="388" t="e">
        <f>IF(#REF!&gt;0,VLOOKUP(#REF!,'[1]12'!$A$8:$BD$249,55,0),0)</f>
        <v>#REF!</v>
      </c>
      <c r="R43" s="388" t="e">
        <f>IF(#REF!&gt;0,VLOOKUP(#REF!,'[1]12'!$A$8:$BD$249,55,0),0)</f>
        <v>#REF!</v>
      </c>
      <c r="S43" s="303"/>
      <c r="T43" s="303"/>
      <c r="U43" s="303"/>
      <c r="V43" s="303"/>
      <c r="W43" s="303"/>
      <c r="X43" s="303"/>
      <c r="Y43" s="303"/>
      <c r="Z43" s="303"/>
      <c r="AA43" s="56"/>
      <c r="AB43" s="56"/>
      <c r="AC43" s="56"/>
      <c r="AD43" s="56"/>
      <c r="AE43" s="56"/>
      <c r="AF43" s="56"/>
      <c r="AG43" s="56"/>
      <c r="AH43" s="56"/>
      <c r="AI43" s="56"/>
      <c r="AJ43" s="56"/>
      <c r="AK43" s="56"/>
      <c r="AL43" s="56"/>
      <c r="AM43" s="56"/>
      <c r="AN43" s="56"/>
      <c r="AO43" s="56"/>
      <c r="AP43" s="56"/>
      <c r="AQ43" s="56"/>
      <c r="AR43" s="56"/>
      <c r="AS43" s="56"/>
      <c r="AT43" s="56"/>
      <c r="AU43" s="56"/>
    </row>
    <row r="44" spans="1:47" s="59" customFormat="1" ht="51" x14ac:dyDescent="0.2">
      <c r="A44" s="644"/>
      <c r="B44" s="392"/>
      <c r="C44" s="393" t="s">
        <v>262</v>
      </c>
      <c r="D44" s="385" t="s">
        <v>252</v>
      </c>
      <c r="E44" s="394">
        <v>1</v>
      </c>
      <c r="F44" s="362" t="s">
        <v>170</v>
      </c>
      <c r="G44" s="303"/>
      <c r="H44" s="395"/>
      <c r="I44" s="395" t="e">
        <f>MANTENI!E12</f>
        <v>#DIV/0!</v>
      </c>
      <c r="J44" s="395" t="e">
        <f>MANTENI!E13</f>
        <v>#DIV/0!</v>
      </c>
      <c r="K44" s="395" t="e">
        <f>MANTENI!E14</f>
        <v>#DIV/0!</v>
      </c>
      <c r="L44" s="395" t="e">
        <f>MANTENI!E15</f>
        <v>#DIV/0!</v>
      </c>
      <c r="M44" s="395" t="e">
        <f>MANTENI!E16</f>
        <v>#DIV/0!</v>
      </c>
      <c r="N44" s="388" t="e">
        <f>IF(#REF!&gt;0,VLOOKUP(#REF!,'[1]12'!$A$8:$BD$249,55,0),0)</f>
        <v>#REF!</v>
      </c>
      <c r="O44" s="388" t="e">
        <f>IF(#REF!&gt;0,VLOOKUP(#REF!,'[1]12'!$A$8:$BD$249,55,0),0)</f>
        <v>#REF!</v>
      </c>
      <c r="P44" s="388" t="e">
        <f>IF(#REF!&gt;0,VLOOKUP(#REF!,'[1]12'!$A$8:$BD$249,55,0),0)</f>
        <v>#REF!</v>
      </c>
      <c r="Q44" s="388" t="e">
        <f>IF(#REF!&gt;0,VLOOKUP(#REF!,'[1]12'!$A$8:$BD$249,55,0),0)</f>
        <v>#REF!</v>
      </c>
      <c r="R44" s="388" t="e">
        <f>IF(#REF!&gt;0,VLOOKUP(#REF!,'[1]12'!$A$8:$BD$249,55,0),0)</f>
        <v>#REF!</v>
      </c>
      <c r="S44" s="303"/>
      <c r="T44" s="303"/>
      <c r="U44" s="303"/>
      <c r="V44" s="303"/>
      <c r="W44" s="303"/>
      <c r="X44" s="303"/>
      <c r="Y44" s="303"/>
      <c r="Z44" s="303"/>
      <c r="AA44" s="56"/>
      <c r="AB44" s="56"/>
      <c r="AC44" s="56"/>
      <c r="AD44" s="56"/>
      <c r="AE44" s="56"/>
      <c r="AF44" s="56"/>
      <c r="AG44" s="56"/>
      <c r="AH44" s="56"/>
      <c r="AI44" s="56"/>
      <c r="AJ44" s="56"/>
      <c r="AK44" s="56"/>
      <c r="AL44" s="56"/>
      <c r="AM44" s="56"/>
      <c r="AN44" s="56"/>
      <c r="AO44" s="56"/>
      <c r="AP44" s="56"/>
      <c r="AQ44" s="56"/>
      <c r="AR44" s="56"/>
      <c r="AS44" s="56"/>
      <c r="AT44" s="56"/>
      <c r="AU44" s="56"/>
    </row>
    <row r="45" spans="1:47" s="59" customFormat="1" ht="33" customHeight="1" x14ac:dyDescent="0.2">
      <c r="A45" s="622" t="s">
        <v>257</v>
      </c>
      <c r="B45" s="150"/>
      <c r="C45" s="622" t="s">
        <v>258</v>
      </c>
      <c r="D45" s="138" t="s">
        <v>211</v>
      </c>
      <c r="E45" s="139" t="s">
        <v>213</v>
      </c>
      <c r="F45" s="124" t="s">
        <v>170</v>
      </c>
      <c r="G45" s="56"/>
      <c r="H45" s="129"/>
      <c r="I45" s="129" t="e">
        <f>'TALENTO HUMANO'!D5</f>
        <v>#DIV/0!</v>
      </c>
      <c r="J45" s="129" t="e">
        <f>'TALENTO HUMANO'!D6</f>
        <v>#DIV/0!</v>
      </c>
      <c r="K45" s="129" t="e">
        <f>'TALENTO HUMANO'!D7</f>
        <v>#DIV/0!</v>
      </c>
      <c r="L45" s="129" t="e">
        <f>'TALENTO HUMANO'!D8</f>
        <v>#DIV/0!</v>
      </c>
      <c r="M45" s="129" t="e">
        <f>'TALENTO HUMANO'!D9</f>
        <v>#DIV/0!</v>
      </c>
      <c r="N45" s="55" t="e">
        <f>IF(#REF!&gt;0,VLOOKUP(#REF!,'[1]12'!$A$8:$BD$249,55,0),0)</f>
        <v>#REF!</v>
      </c>
      <c r="O45" s="55" t="e">
        <f>IF(#REF!&gt;0,VLOOKUP(#REF!,'[1]12'!$A$8:$BD$249,55,0),0)</f>
        <v>#REF!</v>
      </c>
      <c r="P45" s="55" t="e">
        <f>IF(#REF!&gt;0,VLOOKUP(#REF!,'[1]12'!$A$8:$BD$249,55,0),0)</f>
        <v>#REF!</v>
      </c>
      <c r="Q45" s="55" t="e">
        <f>IF(#REF!&gt;0,VLOOKUP(#REF!,'[1]12'!$A$8:$BD$249,55,0),0)</f>
        <v>#REF!</v>
      </c>
      <c r="R45" s="55" t="e">
        <f>IF(#REF!&gt;0,VLOOKUP(#REF!,'[1]12'!$A$8:$BD$249,55,0),0)</f>
        <v>#REF!</v>
      </c>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row>
    <row r="46" spans="1:47" s="59" customFormat="1" ht="29" customHeight="1" x14ac:dyDescent="0.2">
      <c r="A46" s="622"/>
      <c r="B46" s="150"/>
      <c r="C46" s="622"/>
      <c r="D46" s="138" t="s">
        <v>212</v>
      </c>
      <c r="E46" s="139" t="s">
        <v>213</v>
      </c>
      <c r="F46" s="124" t="s">
        <v>170</v>
      </c>
      <c r="G46" s="56"/>
      <c r="H46" s="129"/>
      <c r="I46" s="129" t="e">
        <f>'TALENTO HUMANO'!D13</f>
        <v>#DIV/0!</v>
      </c>
      <c r="J46" s="129" t="e">
        <f>'TALENTO HUMANO'!D14</f>
        <v>#DIV/0!</v>
      </c>
      <c r="K46" s="129" t="e">
        <f>'TALENTO HUMANO'!D15</f>
        <v>#DIV/0!</v>
      </c>
      <c r="L46" s="129" t="e">
        <f>'TALENTO HUMANO'!D16</f>
        <v>#DIV/0!</v>
      </c>
      <c r="M46" s="129" t="e">
        <f>'TALENTO HUMANO'!D17</f>
        <v>#DIV/0!</v>
      </c>
      <c r="N46" s="55" t="e">
        <f>IF(#REF!&gt;0,VLOOKUP(#REF!,'[1]12'!$A$8:$BD$249,55,0),0)</f>
        <v>#REF!</v>
      </c>
      <c r="O46" s="55" t="e">
        <f>IF(#REF!&gt;0,VLOOKUP(#REF!,'[1]12'!$A$8:$BD$249,55,0),0)</f>
        <v>#REF!</v>
      </c>
      <c r="P46" s="55" t="e">
        <f>IF(#REF!&gt;0,VLOOKUP(#REF!,'[1]12'!$A$8:$BD$249,55,0),0)</f>
        <v>#REF!</v>
      </c>
      <c r="Q46" s="55" t="e">
        <f>IF(#REF!&gt;0,VLOOKUP(#REF!,'[1]12'!$A$8:$BD$249,55,0),0)</f>
        <v>#REF!</v>
      </c>
      <c r="R46" s="55" t="e">
        <f>IF(#REF!&gt;0,VLOOKUP(#REF!,'[1]12'!$A$8:$BD$249,55,0),0)</f>
        <v>#REF!</v>
      </c>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row>
    <row r="47" spans="1:47" s="59" customFormat="1" ht="29" customHeight="1" x14ac:dyDescent="0.2">
      <c r="A47" s="622"/>
      <c r="B47" s="150"/>
      <c r="C47" s="622"/>
      <c r="D47" s="378" t="s">
        <v>391</v>
      </c>
      <c r="E47" s="139" t="s">
        <v>213</v>
      </c>
      <c r="F47" s="124" t="s">
        <v>170</v>
      </c>
      <c r="G47" s="56"/>
      <c r="H47" s="129"/>
      <c r="I47" s="129">
        <f>'TALENTO HUMANO'!D29</f>
        <v>0</v>
      </c>
      <c r="J47" s="129">
        <f>'TALENTO HUMANO'!D30</f>
        <v>0</v>
      </c>
      <c r="K47" s="129">
        <f>'TALENTO HUMANO'!D31</f>
        <v>0</v>
      </c>
      <c r="L47" s="129">
        <f>'TALENTO HUMANO'!D32</f>
        <v>0</v>
      </c>
      <c r="M47" s="129">
        <f>'TALENTO HUMANO'!D33</f>
        <v>0</v>
      </c>
      <c r="N47" s="55" t="e">
        <f>IF(#REF!&gt;0,VLOOKUP(#REF!,'[1]12'!$A$8:$BD$249,55,0),0)</f>
        <v>#REF!</v>
      </c>
      <c r="O47" s="55" t="e">
        <f>IF(#REF!&gt;0,VLOOKUP(#REF!,'[1]12'!$A$8:$BD$249,55,0),0)</f>
        <v>#REF!</v>
      </c>
      <c r="P47" s="55" t="e">
        <f>IF(#REF!&gt;0,VLOOKUP(#REF!,'[1]12'!$A$8:$BD$249,55,0),0)</f>
        <v>#REF!</v>
      </c>
      <c r="Q47" s="55" t="e">
        <f>IF(#REF!&gt;0,VLOOKUP(#REF!,'[1]12'!$A$8:$BD$249,55,0),0)</f>
        <v>#REF!</v>
      </c>
      <c r="R47" s="55" t="e">
        <f>IF(#REF!&gt;0,VLOOKUP(#REF!,'[1]12'!$A$8:$BD$249,55,0),0)</f>
        <v>#REF!</v>
      </c>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row>
    <row r="48" spans="1:47" s="59" customFormat="1" ht="29" customHeight="1" x14ac:dyDescent="0.2">
      <c r="A48" s="622"/>
      <c r="B48" s="150"/>
      <c r="C48" s="622"/>
      <c r="D48" s="378" t="s">
        <v>358</v>
      </c>
      <c r="E48" s="139" t="s">
        <v>213</v>
      </c>
      <c r="F48" s="124" t="s">
        <v>170</v>
      </c>
      <c r="G48" s="56"/>
      <c r="H48" s="129"/>
      <c r="I48" s="129">
        <f>'TALENTO HUMANO'!D21</f>
        <v>0</v>
      </c>
      <c r="J48" s="129">
        <f>'TALENTO HUMANO'!D22</f>
        <v>0</v>
      </c>
      <c r="K48" s="129">
        <f>'TALENTO HUMANO'!D23</f>
        <v>0</v>
      </c>
      <c r="L48" s="129">
        <f>'TALENTO HUMANO'!D24</f>
        <v>0</v>
      </c>
      <c r="M48" s="129">
        <f>'TALENTO HUMANO'!D25</f>
        <v>0</v>
      </c>
      <c r="N48" s="55" t="e">
        <f>IF(#REF!&gt;0,VLOOKUP(#REF!,'[1]12'!$A$8:$BD$249,55,0),0)</f>
        <v>#REF!</v>
      </c>
      <c r="O48" s="55" t="e">
        <f>IF(#REF!&gt;0,VLOOKUP(#REF!,'[1]12'!$A$8:$BD$249,55,0),0)</f>
        <v>#REF!</v>
      </c>
      <c r="P48" s="55" t="e">
        <f>IF(#REF!&gt;0,VLOOKUP(#REF!,'[1]12'!$A$8:$BD$249,55,0),0)</f>
        <v>#REF!</v>
      </c>
      <c r="Q48" s="55" t="e">
        <f>IF(#REF!&gt;0,VLOOKUP(#REF!,'[1]12'!$A$8:$BD$249,55,0),0)</f>
        <v>#REF!</v>
      </c>
      <c r="R48" s="55" t="e">
        <f>IF(#REF!&gt;0,VLOOKUP(#REF!,'[1]12'!$A$8:$BD$249,55,0),0)</f>
        <v>#REF!</v>
      </c>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row>
  </sheetData>
  <mergeCells count="23">
    <mergeCell ref="C45:C48"/>
    <mergeCell ref="A45:A48"/>
    <mergeCell ref="I29:J29"/>
    <mergeCell ref="K29:L29"/>
    <mergeCell ref="I30:L30"/>
    <mergeCell ref="A31:A34"/>
    <mergeCell ref="C31:C34"/>
    <mergeCell ref="A35:A44"/>
    <mergeCell ref="C35:C42"/>
    <mergeCell ref="A7:A26"/>
    <mergeCell ref="C27:C29"/>
    <mergeCell ref="A27:A29"/>
    <mergeCell ref="I1:R5"/>
    <mergeCell ref="C7:C15"/>
    <mergeCell ref="A1:C3"/>
    <mergeCell ref="C16:C21"/>
    <mergeCell ref="E16:E21"/>
    <mergeCell ref="E1:F3"/>
    <mergeCell ref="D1:D3"/>
    <mergeCell ref="B5:F5"/>
    <mergeCell ref="B7:B26"/>
    <mergeCell ref="C23:C26"/>
    <mergeCell ref="E7:E15"/>
  </mergeCells>
  <phoneticPr fontId="35" type="noConversion"/>
  <conditionalFormatting sqref="N33:R33">
    <cfRule type="containsBlanks" dxfId="8" priority="4" stopIfTrue="1">
      <formula>LEN(TRIM(N33))=0</formula>
    </cfRule>
    <cfRule type="cellIs" dxfId="7" priority="5" stopIfTrue="1" operator="lessThanOrEqual">
      <formula>3</formula>
    </cfRule>
    <cfRule type="cellIs" dxfId="6" priority="6" operator="greaterThan">
      <formula>3</formula>
    </cfRule>
  </conditionalFormatting>
  <dataValidations count="1">
    <dataValidation type="list" allowBlank="1" showInputMessage="1" showErrorMessage="1" sqref="IT1 WVF983024 WLJ983024 WBN983024 VRR983024 VHV983024 UXZ983024 UOD983024 UEH983024 TUL983024 TKP983024 TAT983024 SQX983024 SHB983024 RXF983024 RNJ983024 RDN983024 QTR983024 QJV983024 PZZ983024 PQD983024 PGH983024 OWL983024 OMP983024 OCT983024 NSX983024 NJB983024 MZF983024 MPJ983024 MFN983024 LVR983024 LLV983024 LBZ983024 KSD983024 KIH983024 JYL983024 JOP983024 JET983024 IUX983024 ILB983024 IBF983024 HRJ983024 HHN983024 GXR983024 GNV983024 GDZ983024 FUD983024 FKH983024 FAL983024 EQP983024 EGT983024 DWX983024 DNB983024 DDF983024 CTJ983024 CJN983024 BZR983024 BPV983024 BFZ983024 AWD983024 AMH983024 ACL983024 SP983024 IT983024 WVF917488 WLJ917488 WBN917488 VRR917488 VHV917488 UXZ917488 UOD917488 UEH917488 TUL917488 TKP917488 TAT917488 SQX917488 SHB917488 RXF917488 RNJ917488 RDN917488 QTR917488 QJV917488 PZZ917488 PQD917488 PGH917488 OWL917488 OMP917488 OCT917488 NSX917488 NJB917488 MZF917488 MPJ917488 MFN917488 LVR917488 LLV917488 LBZ917488 KSD917488 KIH917488 JYL917488 JOP917488 JET917488 IUX917488 ILB917488 IBF917488 HRJ917488 HHN917488 GXR917488 GNV917488 GDZ917488 FUD917488 FKH917488 FAL917488 EQP917488 EGT917488 DWX917488 DNB917488 DDF917488 CTJ917488 CJN917488 BZR917488 BPV917488 BFZ917488 AWD917488 AMH917488 ACL917488 SP917488 IT917488 WVF851952 WLJ851952 WBN851952 VRR851952 VHV851952 UXZ851952 UOD851952 UEH851952 TUL851952 TKP851952 TAT851952 SQX851952 SHB851952 RXF851952 RNJ851952 RDN851952 QTR851952 QJV851952 PZZ851952 PQD851952 PGH851952 OWL851952 OMP851952 OCT851952 NSX851952 NJB851952 MZF851952 MPJ851952 MFN851952 LVR851952 LLV851952 LBZ851952 KSD851952 KIH851952 JYL851952 JOP851952 JET851952 IUX851952 ILB851952 IBF851952 HRJ851952 HHN851952 GXR851952 GNV851952 GDZ851952 FUD851952 FKH851952 FAL851952 EQP851952 EGT851952 DWX851952 DNB851952 DDF851952 CTJ851952 CJN851952 BZR851952 BPV851952 BFZ851952 AWD851952 AMH851952 ACL851952 SP851952 IT851952 WVF786416 WLJ786416 WBN786416 VRR786416 VHV786416 UXZ786416 UOD786416 UEH786416 TUL786416 TKP786416 TAT786416 SQX786416 SHB786416 RXF786416 RNJ786416 RDN786416 QTR786416 QJV786416 PZZ786416 PQD786416 PGH786416 OWL786416 OMP786416 OCT786416 NSX786416 NJB786416 MZF786416 MPJ786416 MFN786416 LVR786416 LLV786416 LBZ786416 KSD786416 KIH786416 JYL786416 JOP786416 JET786416 IUX786416 ILB786416 IBF786416 HRJ786416 HHN786416 GXR786416 GNV786416 GDZ786416 FUD786416 FKH786416 FAL786416 EQP786416 EGT786416 DWX786416 DNB786416 DDF786416 CTJ786416 CJN786416 BZR786416 BPV786416 BFZ786416 AWD786416 AMH786416 ACL786416 SP786416 IT786416 WVF720880 WLJ720880 WBN720880 VRR720880 VHV720880 UXZ720880 UOD720880 UEH720880 TUL720880 TKP720880 TAT720880 SQX720880 SHB720880 RXF720880 RNJ720880 RDN720880 QTR720880 QJV720880 PZZ720880 PQD720880 PGH720880 OWL720880 OMP720880 OCT720880 NSX720880 NJB720880 MZF720880 MPJ720880 MFN720880 LVR720880 LLV720880 LBZ720880 KSD720880 KIH720880 JYL720880 JOP720880 JET720880 IUX720880 ILB720880 IBF720880 HRJ720880 HHN720880 GXR720880 GNV720880 GDZ720880 FUD720880 FKH720880 FAL720880 EQP720880 EGT720880 DWX720880 DNB720880 DDF720880 CTJ720880 CJN720880 BZR720880 BPV720880 BFZ720880 AWD720880 AMH720880 ACL720880 SP720880 IT720880 WVF655344 WLJ655344 WBN655344 VRR655344 VHV655344 UXZ655344 UOD655344 UEH655344 TUL655344 TKP655344 TAT655344 SQX655344 SHB655344 RXF655344 RNJ655344 RDN655344 QTR655344 QJV655344 PZZ655344 PQD655344 PGH655344 OWL655344 OMP655344 OCT655344 NSX655344 NJB655344 MZF655344 MPJ655344 MFN655344 LVR655344 LLV655344 LBZ655344 KSD655344 KIH655344 JYL655344 JOP655344 JET655344 IUX655344 ILB655344 IBF655344 HRJ655344 HHN655344 GXR655344 GNV655344 GDZ655344 FUD655344 FKH655344 FAL655344 EQP655344 EGT655344 DWX655344 DNB655344 DDF655344 CTJ655344 CJN655344 BZR655344 BPV655344 BFZ655344 AWD655344 AMH655344 ACL655344 SP655344 IT655344 WVF589808 WLJ589808 WBN589808 VRR589808 VHV589808 UXZ589808 UOD589808 UEH589808 TUL589808 TKP589808 TAT589808 SQX589808 SHB589808 RXF589808 RNJ589808 RDN589808 QTR589808 QJV589808 PZZ589808 PQD589808 PGH589808 OWL589808 OMP589808 OCT589808 NSX589808 NJB589808 MZF589808 MPJ589808 MFN589808 LVR589808 LLV589808 LBZ589808 KSD589808 KIH589808 JYL589808 JOP589808 JET589808 IUX589808 ILB589808 IBF589808 HRJ589808 HHN589808 GXR589808 GNV589808 GDZ589808 FUD589808 FKH589808 FAL589808 EQP589808 EGT589808 DWX589808 DNB589808 DDF589808 CTJ589808 CJN589808 BZR589808 BPV589808 BFZ589808 AWD589808 AMH589808 ACL589808 SP589808 IT589808 WVF524272 WLJ524272 WBN524272 VRR524272 VHV524272 UXZ524272 UOD524272 UEH524272 TUL524272 TKP524272 TAT524272 SQX524272 SHB524272 RXF524272 RNJ524272 RDN524272 QTR524272 QJV524272 PZZ524272 PQD524272 PGH524272 OWL524272 OMP524272 OCT524272 NSX524272 NJB524272 MZF524272 MPJ524272 MFN524272 LVR524272 LLV524272 LBZ524272 KSD524272 KIH524272 JYL524272 JOP524272 JET524272 IUX524272 ILB524272 IBF524272 HRJ524272 HHN524272 GXR524272 GNV524272 GDZ524272 FUD524272 FKH524272 FAL524272 EQP524272 EGT524272 DWX524272 DNB524272 DDF524272 CTJ524272 CJN524272 BZR524272 BPV524272 BFZ524272 AWD524272 AMH524272 ACL524272 SP524272 IT524272 WVF458736 WLJ458736 WBN458736 VRR458736 VHV458736 UXZ458736 UOD458736 UEH458736 TUL458736 TKP458736 TAT458736 SQX458736 SHB458736 RXF458736 RNJ458736 RDN458736 QTR458736 QJV458736 PZZ458736 PQD458736 PGH458736 OWL458736 OMP458736 OCT458736 NSX458736 NJB458736 MZF458736 MPJ458736 MFN458736 LVR458736 LLV458736 LBZ458736 KSD458736 KIH458736 JYL458736 JOP458736 JET458736 IUX458736 ILB458736 IBF458736 HRJ458736 HHN458736 GXR458736 GNV458736 GDZ458736 FUD458736 FKH458736 FAL458736 EQP458736 EGT458736 DWX458736 DNB458736 DDF458736 CTJ458736 CJN458736 BZR458736 BPV458736 BFZ458736 AWD458736 AMH458736 ACL458736 SP458736 IT458736 WVF393200 WLJ393200 WBN393200 VRR393200 VHV393200 UXZ393200 UOD393200 UEH393200 TUL393200 TKP393200 TAT393200 SQX393200 SHB393200 RXF393200 RNJ393200 RDN393200 QTR393200 QJV393200 PZZ393200 PQD393200 PGH393200 OWL393200 OMP393200 OCT393200 NSX393200 NJB393200 MZF393200 MPJ393200 MFN393200 LVR393200 LLV393200 LBZ393200 KSD393200 KIH393200 JYL393200 JOP393200 JET393200 IUX393200 ILB393200 IBF393200 HRJ393200 HHN393200 GXR393200 GNV393200 GDZ393200 FUD393200 FKH393200 FAL393200 EQP393200 EGT393200 DWX393200 DNB393200 DDF393200 CTJ393200 CJN393200 BZR393200 BPV393200 BFZ393200 AWD393200 AMH393200 ACL393200 SP393200 IT393200 WVF327664 WLJ327664 WBN327664 VRR327664 VHV327664 UXZ327664 UOD327664 UEH327664 TUL327664 TKP327664 TAT327664 SQX327664 SHB327664 RXF327664 RNJ327664 RDN327664 QTR327664 QJV327664 PZZ327664 PQD327664 PGH327664 OWL327664 OMP327664 OCT327664 NSX327664 NJB327664 MZF327664 MPJ327664 MFN327664 LVR327664 LLV327664 LBZ327664 KSD327664 KIH327664 JYL327664 JOP327664 JET327664 IUX327664 ILB327664 IBF327664 HRJ327664 HHN327664 GXR327664 GNV327664 GDZ327664 FUD327664 FKH327664 FAL327664 EQP327664 EGT327664 DWX327664 DNB327664 DDF327664 CTJ327664 CJN327664 BZR327664 BPV327664 BFZ327664 AWD327664 AMH327664 ACL327664 SP327664 IT327664 WVF262128 WLJ262128 WBN262128 VRR262128 VHV262128 UXZ262128 UOD262128 UEH262128 TUL262128 TKP262128 TAT262128 SQX262128 SHB262128 RXF262128 RNJ262128 RDN262128 QTR262128 QJV262128 PZZ262128 PQD262128 PGH262128 OWL262128 OMP262128 OCT262128 NSX262128 NJB262128 MZF262128 MPJ262128 MFN262128 LVR262128 LLV262128 LBZ262128 KSD262128 KIH262128 JYL262128 JOP262128 JET262128 IUX262128 ILB262128 IBF262128 HRJ262128 HHN262128 GXR262128 GNV262128 GDZ262128 FUD262128 FKH262128 FAL262128 EQP262128 EGT262128 DWX262128 DNB262128 DDF262128 CTJ262128 CJN262128 BZR262128 BPV262128 BFZ262128 AWD262128 AMH262128 ACL262128 SP262128 IT262128 WVF196592 WLJ196592 WBN196592 VRR196592 VHV196592 UXZ196592 UOD196592 UEH196592 TUL196592 TKP196592 TAT196592 SQX196592 SHB196592 RXF196592 RNJ196592 RDN196592 QTR196592 QJV196592 PZZ196592 PQD196592 PGH196592 OWL196592 OMP196592 OCT196592 NSX196592 NJB196592 MZF196592 MPJ196592 MFN196592 LVR196592 LLV196592 LBZ196592 KSD196592 KIH196592 JYL196592 JOP196592 JET196592 IUX196592 ILB196592 IBF196592 HRJ196592 HHN196592 GXR196592 GNV196592 GDZ196592 FUD196592 FKH196592 FAL196592 EQP196592 EGT196592 DWX196592 DNB196592 DDF196592 CTJ196592 CJN196592 BZR196592 BPV196592 BFZ196592 AWD196592 AMH196592 ACL196592 SP196592 IT196592 WVF131056 WLJ131056 WBN131056 VRR131056 VHV131056 UXZ131056 UOD131056 UEH131056 TUL131056 TKP131056 TAT131056 SQX131056 SHB131056 RXF131056 RNJ131056 RDN131056 QTR131056 QJV131056 PZZ131056 PQD131056 PGH131056 OWL131056 OMP131056 OCT131056 NSX131056 NJB131056 MZF131056 MPJ131056 MFN131056 LVR131056 LLV131056 LBZ131056 KSD131056 KIH131056 JYL131056 JOP131056 JET131056 IUX131056 ILB131056 IBF131056 HRJ131056 HHN131056 GXR131056 GNV131056 GDZ131056 FUD131056 FKH131056 FAL131056 EQP131056 EGT131056 DWX131056 DNB131056 DDF131056 CTJ131056 CJN131056 BZR131056 BPV131056 BFZ131056 AWD131056 AMH131056 ACL131056 SP131056 IT131056 WVF65520 WLJ65520 WBN65520 VRR65520 VHV65520 UXZ65520 UOD65520 UEH65520 TUL65520 TKP65520 TAT65520 SQX65520 SHB65520 RXF65520 RNJ65520 RDN65520 QTR65520 QJV65520 PZZ65520 PQD65520 PGH65520 OWL65520 OMP65520 OCT65520 NSX65520 NJB65520 MZF65520 MPJ65520 MFN65520 LVR65520 LLV65520 LBZ65520 KSD65520 KIH65520 JYL65520 JOP65520 JET65520 IUX65520 ILB65520 IBF65520 HRJ65520 HHN65520 GXR65520 GNV65520 GDZ65520 FUD65520 FKH65520 FAL65520 EQP65520 EGT65520 DWX65520 DNB65520 DDF65520 CTJ65520 CJN65520 BZR65520 BPV65520 BFZ65520 AWD65520 AMH65520 ACL65520 SP65520 IT65520 WVF1 WLJ1 WBN1 VRR1 VHV1 UXZ1 UOD1 UEH1 TUL1 TKP1 TAT1 SQX1 SHB1 RXF1 RNJ1 RDN1 QTR1 QJV1 PZZ1 PQD1 PGH1 OWL1 OMP1 OCT1 NSX1 NJB1 MZF1 MPJ1 MFN1 LVR1 LLV1 LBZ1 KSD1 KIH1 JYL1 JOP1 JET1 IUX1 ILB1 IBF1 HRJ1 HHN1 GXR1 GNV1 GDZ1 FUD1 FKH1 FAL1 EQP1 EGT1 DWX1 DNB1 DDF1 CTJ1 CJN1 BZR1 BPV1 BFZ1 AWD1 AMH1 ACL1 SP1" xr:uid="{C1CA908E-4546-7543-AAC1-BE785F005A5F}">
      <formula1>$I$6:$R$6</formula1>
    </dataValidation>
  </dataValidations>
  <hyperlinks>
    <hyperlink ref="D26" location="'PASIVO - BALANCE- ESTADO R'!A1" display="BALANCE" xr:uid="{9CBA9FC5-2495-494C-A32F-F4F7409B59BB}"/>
    <hyperlink ref="D22" location="'PASIVO - BALANCE- ESTADO R'!A1" display="PASIVO " xr:uid="{DA9DBE6D-AE48-514C-9FB6-73800B7DD863}"/>
    <hyperlink ref="I30" location="PRODUCCIÓN!A1" display="Ver tabla por servicio" xr:uid="{B9A7F967-B75B-6345-9406-09264C449DED}"/>
    <hyperlink ref="D7:D15" location="FACTURACION!A1" display="TOTAL VENTA DE SERVICIOS DE SALUD CONTRIBUTIVO CONTRATADO" xr:uid="{16C042D3-627B-C04C-A7F8-669710753E98}"/>
    <hyperlink ref="D16:D21" location="CARTERA!A1" display="TOTAL CARTERA REGIMEN CONTRIBUTIVO" xr:uid="{82771838-905B-D142-96D6-A44C58AA99BF}"/>
    <hyperlink ref="D23:D26" location="'PASIVO - BALANCE- ESTADO R'!A1" display="ACTIVO " xr:uid="{3FFC2717-B958-724E-86FF-B943A5C585D1}"/>
    <hyperlink ref="D27" location="CALIDAD!A1" display="CALIDAD!A1" xr:uid="{813F6855-4B3B-584E-9E0A-68D0F8C97B2D}"/>
    <hyperlink ref="D30" location="'TALENTO HUMANO'!A1" display="PRODUCCIÓN UVR CON RESPECTO AL AÑO ANTERIOR " xr:uid="{B212674B-B52E-B748-BF09-E18D7197EE08}"/>
    <hyperlink ref="D31:D34" location="CALIDAD!A1" display="EFECTIVIDAD EN LA AUDITORIA PARA EL MEJORAMIENTO CONTINUO DE LA CALIDAD DE LA ATENCIÓN EN SALUD" xr:uid="{217C87D8-498F-2C45-B7A5-88F4EC4473AF}"/>
    <hyperlink ref="D35:D42" location="CALIDAD!A1" display="CALIDAD!A1" xr:uid="{2D657573-9B11-D34E-8671-782EABA50503}"/>
    <hyperlink ref="D43:D44" location="CALIDAD!A1" display="MANTENIMIENTO INFRAESTRUCTURA " xr:uid="{05163BD8-6696-2F48-8F48-99B98C11D425}"/>
    <hyperlink ref="D45:D46" location="'TALENTO HUMANO'!A1" display="PROPORCIÓN DE EJECUCIÓN DEL PLAN DE CAPACITACIONES " xr:uid="{7E6A4629-591D-8B4D-8AC3-1DFD60292A73}"/>
    <hyperlink ref="D47" location="'TALENTO HUMANO'!A1" display="Porporción de actividades ejecutadas de clima orgnnizacional" xr:uid="{52C12405-1AB1-064C-AF7F-DAEF5385A6B4}"/>
    <hyperlink ref="D48" location="'TALENTO HUMANO'!A1" display="Proporción de realización de evaluación del desempeño" xr:uid="{03349B78-C015-384F-86FE-7F1706975220}"/>
    <hyperlink ref="D28:D29" location="CALIDAD!A1" display="PRORPORCION DE CUMPLIMIENTO EN LA POLITICA DE PARTICIAPACION SOCIAL EN SALUD " xr:uid="{3A2B8CD9-6293-854F-825C-84AA1D9CA37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BABEE-6630-6449-90DD-BD592BA76FCE}">
  <dimension ref="A1"/>
  <sheetViews>
    <sheetView showGridLines="0" topLeftCell="B27" zoomScale="140" workbookViewId="0">
      <selection activeCell="N48" sqref="N48"/>
    </sheetView>
  </sheetViews>
  <sheetFormatPr baseColWidth="10" defaultRowHeight="16" x14ac:dyDescent="0.2"/>
  <cols>
    <col min="1" max="16384" width="10.83203125" style="68"/>
  </cols>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296B-F817-1B46-9B99-601E77967959}">
  <dimension ref="A1"/>
  <sheetViews>
    <sheetView workbookViewId="0"/>
  </sheetViews>
  <sheetFormatPr baseColWidth="10" defaultRowHeight="16" x14ac:dyDescent="0.2"/>
  <cols>
    <col min="1" max="16384" width="10.83203125" style="68"/>
  </cols>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74969-1664-D24C-B7A0-E7B0484D1F13}">
  <dimension ref="A1:T45"/>
  <sheetViews>
    <sheetView showGridLines="0" topLeftCell="A13" zoomScale="150" workbookViewId="0"/>
  </sheetViews>
  <sheetFormatPr baseColWidth="10" defaultRowHeight="16" x14ac:dyDescent="0.2"/>
  <sheetData>
    <row r="1" spans="1:20" x14ac:dyDescent="0.2">
      <c r="A1" s="100"/>
      <c r="B1" s="100"/>
      <c r="C1" s="100"/>
      <c r="D1" s="100"/>
      <c r="E1" s="100"/>
      <c r="F1" s="100"/>
      <c r="G1" s="100"/>
      <c r="H1" s="100"/>
      <c r="I1" s="100"/>
      <c r="J1" s="100"/>
      <c r="K1" s="100"/>
      <c r="L1" s="100"/>
      <c r="M1" s="100"/>
      <c r="N1" s="100"/>
      <c r="O1" s="100"/>
      <c r="P1" s="100"/>
      <c r="Q1" s="100"/>
      <c r="R1" s="100"/>
      <c r="S1" s="100"/>
      <c r="T1" s="100"/>
    </row>
    <row r="2" spans="1:20" x14ac:dyDescent="0.2">
      <c r="A2" s="100"/>
      <c r="B2" s="100"/>
      <c r="C2" s="100"/>
      <c r="D2" s="100"/>
      <c r="E2" s="100"/>
      <c r="F2" s="100"/>
      <c r="G2" s="100"/>
      <c r="H2" s="100"/>
      <c r="I2" s="100"/>
      <c r="J2" s="100"/>
      <c r="K2" s="100"/>
      <c r="L2" s="100"/>
      <c r="M2" s="100"/>
      <c r="N2" s="100"/>
      <c r="O2" s="100"/>
      <c r="P2" s="100"/>
      <c r="Q2" s="100"/>
      <c r="R2" s="100"/>
      <c r="S2" s="100"/>
      <c r="T2" s="100"/>
    </row>
    <row r="3" spans="1:20" x14ac:dyDescent="0.2">
      <c r="A3" s="100"/>
      <c r="B3" s="100"/>
      <c r="C3" s="100"/>
      <c r="D3" s="100"/>
      <c r="E3" s="100"/>
      <c r="F3" s="100"/>
      <c r="G3" s="100"/>
      <c r="H3" s="100"/>
      <c r="I3" s="100"/>
      <c r="J3" s="100"/>
      <c r="K3" s="100"/>
      <c r="L3" s="100"/>
      <c r="M3" s="100"/>
      <c r="N3" s="100"/>
      <c r="O3" s="100"/>
      <c r="P3" s="100"/>
      <c r="Q3" s="100"/>
      <c r="R3" s="100"/>
      <c r="S3" s="100"/>
      <c r="T3" s="100"/>
    </row>
    <row r="4" spans="1:20" x14ac:dyDescent="0.2">
      <c r="A4" s="100"/>
      <c r="B4" s="100"/>
      <c r="C4" s="100"/>
      <c r="D4" s="100"/>
      <c r="E4" s="100"/>
      <c r="F4" s="100"/>
      <c r="G4" s="100"/>
      <c r="H4" s="100"/>
      <c r="I4" s="100"/>
      <c r="J4" s="100"/>
      <c r="K4" s="100"/>
      <c r="L4" s="100"/>
      <c r="M4" s="100"/>
      <c r="N4" s="100"/>
      <c r="O4" s="100"/>
      <c r="P4" s="100"/>
      <c r="Q4" s="100"/>
      <c r="R4" s="100"/>
      <c r="S4" s="100"/>
      <c r="T4" s="100"/>
    </row>
    <row r="5" spans="1:20" x14ac:dyDescent="0.2">
      <c r="A5" s="100"/>
      <c r="B5" s="100"/>
      <c r="C5" s="100"/>
      <c r="D5" s="100"/>
      <c r="E5" s="100"/>
      <c r="F5" s="100"/>
      <c r="G5" s="100"/>
      <c r="H5" s="100"/>
      <c r="I5" s="100"/>
      <c r="J5" s="100"/>
      <c r="K5" s="100"/>
      <c r="L5" s="100"/>
      <c r="M5" s="100"/>
      <c r="N5" s="100"/>
      <c r="O5" s="100"/>
      <c r="P5" s="100"/>
      <c r="Q5" s="100"/>
      <c r="R5" s="100"/>
      <c r="S5" s="100"/>
      <c r="T5" s="100"/>
    </row>
    <row r="6" spans="1:20" x14ac:dyDescent="0.2">
      <c r="A6" s="100"/>
      <c r="B6" s="100"/>
      <c r="C6" s="100"/>
      <c r="D6" s="100"/>
      <c r="E6" s="100"/>
      <c r="F6" s="100"/>
      <c r="G6" s="100"/>
      <c r="H6" s="100"/>
      <c r="I6" s="100"/>
      <c r="J6" s="100"/>
      <c r="K6" s="100"/>
      <c r="L6" s="100"/>
      <c r="M6" s="100"/>
      <c r="N6" s="100"/>
      <c r="O6" s="100"/>
      <c r="P6" s="100"/>
      <c r="Q6" s="100"/>
      <c r="R6" s="100"/>
      <c r="S6" s="100"/>
      <c r="T6" s="100"/>
    </row>
    <row r="7" spans="1:20" x14ac:dyDescent="0.2">
      <c r="A7" s="100"/>
      <c r="B7" s="100"/>
      <c r="C7" s="100"/>
      <c r="D7" s="100"/>
      <c r="E7" s="100"/>
      <c r="F7" s="100"/>
      <c r="G7" s="100"/>
      <c r="H7" s="100"/>
      <c r="I7" s="100"/>
      <c r="J7" s="100"/>
      <c r="K7" s="100"/>
      <c r="L7" s="100"/>
      <c r="M7" s="100"/>
      <c r="N7" s="100"/>
      <c r="O7" s="100"/>
      <c r="P7" s="100"/>
      <c r="Q7" s="100"/>
      <c r="R7" s="100"/>
      <c r="S7" s="100"/>
      <c r="T7" s="100"/>
    </row>
    <row r="8" spans="1:20" x14ac:dyDescent="0.2">
      <c r="A8" s="100"/>
      <c r="B8" s="100"/>
      <c r="C8" s="100"/>
      <c r="D8" s="100"/>
      <c r="E8" s="100"/>
      <c r="F8" s="100"/>
      <c r="G8" s="100"/>
      <c r="H8" s="100"/>
      <c r="I8" s="100"/>
      <c r="J8" s="100"/>
      <c r="K8" s="100"/>
      <c r="L8" s="100"/>
      <c r="M8" s="100"/>
      <c r="N8" s="100"/>
      <c r="O8" s="100"/>
      <c r="P8" s="100"/>
      <c r="Q8" s="100"/>
      <c r="R8" s="100"/>
      <c r="S8" s="100"/>
      <c r="T8" s="100"/>
    </row>
    <row r="9" spans="1:20" x14ac:dyDescent="0.2">
      <c r="A9" s="100"/>
      <c r="B9" s="100"/>
      <c r="C9" s="100"/>
      <c r="D9" s="100"/>
      <c r="E9" s="100"/>
      <c r="F9" s="100"/>
      <c r="G9" s="100"/>
      <c r="H9" s="100"/>
      <c r="I9" s="100"/>
      <c r="J9" s="100"/>
      <c r="K9" s="100"/>
      <c r="L9" s="100"/>
      <c r="M9" s="100"/>
      <c r="N9" s="100"/>
      <c r="O9" s="100"/>
      <c r="P9" s="100"/>
      <c r="Q9" s="100"/>
      <c r="R9" s="100"/>
      <c r="S9" s="100"/>
      <c r="T9" s="100"/>
    </row>
    <row r="10" spans="1:20" x14ac:dyDescent="0.2">
      <c r="A10" s="100"/>
      <c r="B10" s="100"/>
      <c r="C10" s="100"/>
      <c r="D10" s="100"/>
      <c r="E10" s="100"/>
      <c r="F10" s="100"/>
      <c r="G10" s="100"/>
      <c r="H10" s="100"/>
      <c r="I10" s="100"/>
      <c r="J10" s="100"/>
      <c r="K10" s="100"/>
      <c r="L10" s="100"/>
      <c r="M10" s="100"/>
      <c r="N10" s="100"/>
      <c r="O10" s="100"/>
      <c r="P10" s="100"/>
      <c r="Q10" s="100"/>
      <c r="R10" s="100"/>
      <c r="S10" s="100"/>
      <c r="T10" s="100"/>
    </row>
    <row r="11" spans="1:20" x14ac:dyDescent="0.2">
      <c r="A11" s="100"/>
      <c r="B11" s="100"/>
      <c r="C11" s="100"/>
      <c r="D11" s="100"/>
      <c r="E11" s="100"/>
      <c r="F11" s="100"/>
      <c r="G11" s="100"/>
      <c r="H11" s="100"/>
      <c r="I11" s="100"/>
      <c r="J11" s="100"/>
      <c r="K11" s="100"/>
      <c r="L11" s="100"/>
      <c r="M11" s="100"/>
      <c r="N11" s="100"/>
      <c r="O11" s="100"/>
      <c r="P11" s="100"/>
      <c r="Q11" s="100"/>
      <c r="R11" s="100"/>
      <c r="S11" s="100"/>
      <c r="T11" s="100"/>
    </row>
    <row r="12" spans="1:20" x14ac:dyDescent="0.2">
      <c r="A12" s="100"/>
      <c r="B12" s="100"/>
      <c r="C12" s="100"/>
      <c r="D12" s="100"/>
      <c r="E12" s="100"/>
      <c r="F12" s="100"/>
      <c r="G12" s="100"/>
      <c r="H12" s="100"/>
      <c r="I12" s="100"/>
      <c r="J12" s="100"/>
      <c r="K12" s="100"/>
      <c r="L12" s="100"/>
      <c r="M12" s="100"/>
      <c r="N12" s="100"/>
      <c r="O12" s="100"/>
      <c r="P12" s="100"/>
      <c r="Q12" s="100"/>
      <c r="R12" s="100"/>
      <c r="S12" s="100"/>
      <c r="T12" s="100"/>
    </row>
    <row r="13" spans="1:20" x14ac:dyDescent="0.2">
      <c r="A13" s="100"/>
      <c r="B13" s="100"/>
      <c r="C13" s="100"/>
      <c r="D13" s="100"/>
      <c r="E13" s="100"/>
      <c r="F13" s="100"/>
      <c r="G13" s="100"/>
      <c r="H13" s="100"/>
      <c r="I13" s="100"/>
      <c r="J13" s="100"/>
      <c r="K13" s="100"/>
      <c r="L13" s="100"/>
      <c r="M13" s="100"/>
      <c r="N13" s="100"/>
      <c r="O13" s="100"/>
      <c r="P13" s="100"/>
      <c r="Q13" s="100"/>
      <c r="R13" s="100"/>
      <c r="S13" s="100"/>
      <c r="T13" s="100"/>
    </row>
    <row r="14" spans="1:20" x14ac:dyDescent="0.2">
      <c r="A14" s="100"/>
      <c r="B14" s="100"/>
      <c r="C14" s="100"/>
      <c r="D14" s="100"/>
      <c r="E14" s="100"/>
      <c r="F14" s="100"/>
      <c r="G14" s="100"/>
      <c r="H14" s="100"/>
      <c r="I14" s="100"/>
      <c r="J14" s="100"/>
      <c r="K14" s="100"/>
      <c r="L14" s="100"/>
      <c r="M14" s="100"/>
      <c r="N14" s="100"/>
      <c r="O14" s="100"/>
      <c r="P14" s="100"/>
      <c r="Q14" s="100"/>
      <c r="R14" s="100"/>
      <c r="S14" s="100"/>
      <c r="T14" s="100"/>
    </row>
    <row r="15" spans="1:20" x14ac:dyDescent="0.2">
      <c r="A15" s="100"/>
      <c r="B15" s="100"/>
      <c r="C15" s="100"/>
      <c r="D15" s="100"/>
      <c r="E15" s="100"/>
      <c r="F15" s="100"/>
      <c r="G15" s="100"/>
      <c r="H15" s="100"/>
      <c r="I15" s="100"/>
      <c r="J15" s="100"/>
      <c r="K15" s="100"/>
      <c r="L15" s="100"/>
      <c r="M15" s="100"/>
      <c r="N15" s="100"/>
      <c r="O15" s="100"/>
      <c r="P15" s="100"/>
      <c r="Q15" s="100"/>
      <c r="R15" s="100"/>
      <c r="S15" s="100"/>
      <c r="T15" s="100"/>
    </row>
    <row r="16" spans="1:20" x14ac:dyDescent="0.2">
      <c r="A16" s="100"/>
      <c r="B16" s="100"/>
      <c r="C16" s="100"/>
      <c r="D16" s="100"/>
      <c r="E16" s="100"/>
      <c r="F16" s="100"/>
      <c r="G16" s="100"/>
      <c r="H16" s="100"/>
      <c r="I16" s="100"/>
      <c r="J16" s="100"/>
      <c r="K16" s="100"/>
      <c r="L16" s="100"/>
      <c r="M16" s="100"/>
      <c r="N16" s="100"/>
      <c r="O16" s="100"/>
      <c r="P16" s="100"/>
      <c r="Q16" s="100"/>
      <c r="R16" s="100"/>
      <c r="S16" s="100"/>
      <c r="T16" s="100"/>
    </row>
    <row r="17" spans="1:20" x14ac:dyDescent="0.2">
      <c r="A17" s="100"/>
      <c r="B17" s="100"/>
      <c r="C17" s="100"/>
      <c r="D17" s="100"/>
      <c r="E17" s="100"/>
      <c r="F17" s="100"/>
      <c r="G17" s="100"/>
      <c r="H17" s="100"/>
      <c r="I17" s="100"/>
      <c r="J17" s="100"/>
      <c r="K17" s="100"/>
      <c r="L17" s="100"/>
      <c r="M17" s="100"/>
      <c r="N17" s="100"/>
      <c r="O17" s="100"/>
      <c r="P17" s="100"/>
      <c r="Q17" s="100"/>
      <c r="R17" s="100"/>
      <c r="S17" s="100"/>
      <c r="T17" s="100"/>
    </row>
    <row r="18" spans="1:20" x14ac:dyDescent="0.2">
      <c r="A18" s="100"/>
      <c r="B18" s="100"/>
      <c r="C18" s="100"/>
      <c r="D18" s="100"/>
      <c r="E18" s="100"/>
      <c r="F18" s="100"/>
      <c r="G18" s="100"/>
      <c r="H18" s="100"/>
      <c r="I18" s="100"/>
      <c r="J18" s="100"/>
      <c r="K18" s="100"/>
      <c r="L18" s="100"/>
      <c r="M18" s="100"/>
      <c r="N18" s="100"/>
      <c r="O18" s="100"/>
      <c r="P18" s="100"/>
      <c r="Q18" s="100"/>
      <c r="R18" s="100"/>
      <c r="S18" s="100"/>
      <c r="T18" s="100"/>
    </row>
    <row r="19" spans="1:20" x14ac:dyDescent="0.2">
      <c r="A19" s="100"/>
      <c r="B19" s="100"/>
      <c r="C19" s="100"/>
      <c r="D19" s="100"/>
      <c r="E19" s="100"/>
      <c r="F19" s="100"/>
      <c r="G19" s="100"/>
      <c r="H19" s="100"/>
      <c r="I19" s="100"/>
      <c r="J19" s="100"/>
      <c r="K19" s="100"/>
      <c r="L19" s="100"/>
      <c r="M19" s="100"/>
      <c r="N19" s="100"/>
      <c r="O19" s="100"/>
      <c r="P19" s="100"/>
      <c r="Q19" s="100"/>
      <c r="R19" s="100"/>
      <c r="S19" s="100"/>
      <c r="T19" s="100"/>
    </row>
    <row r="20" spans="1:20" x14ac:dyDescent="0.2">
      <c r="A20" s="100"/>
      <c r="B20" s="100"/>
      <c r="C20" s="100"/>
      <c r="D20" s="100"/>
      <c r="E20" s="100"/>
      <c r="F20" s="100"/>
      <c r="G20" s="100"/>
      <c r="H20" s="100"/>
      <c r="I20" s="100"/>
      <c r="J20" s="100"/>
      <c r="K20" s="100"/>
      <c r="L20" s="100"/>
      <c r="M20" s="100"/>
      <c r="N20" s="100"/>
      <c r="O20" s="100"/>
      <c r="P20" s="100"/>
      <c r="Q20" s="100"/>
      <c r="R20" s="100"/>
      <c r="S20" s="100"/>
      <c r="T20" s="100"/>
    </row>
    <row r="21" spans="1:20" x14ac:dyDescent="0.2">
      <c r="A21" s="100"/>
      <c r="B21" s="100"/>
      <c r="C21" s="100"/>
      <c r="D21" s="100"/>
      <c r="E21" s="100"/>
      <c r="F21" s="100"/>
      <c r="G21" s="100"/>
      <c r="H21" s="100"/>
      <c r="I21" s="100"/>
      <c r="J21" s="100"/>
      <c r="K21" s="100"/>
      <c r="L21" s="100"/>
      <c r="M21" s="100"/>
      <c r="N21" s="100"/>
      <c r="O21" s="100"/>
      <c r="P21" s="100"/>
      <c r="Q21" s="100"/>
      <c r="R21" s="100"/>
      <c r="S21" s="100"/>
      <c r="T21" s="100"/>
    </row>
    <row r="22" spans="1:20" x14ac:dyDescent="0.2">
      <c r="A22" s="100"/>
      <c r="B22" s="100"/>
      <c r="C22" s="100"/>
      <c r="D22" s="100"/>
      <c r="E22" s="100"/>
      <c r="F22" s="100"/>
      <c r="G22" s="100"/>
      <c r="H22" s="100"/>
      <c r="I22" s="100"/>
      <c r="J22" s="100"/>
      <c r="K22" s="100"/>
      <c r="L22" s="100"/>
      <c r="M22" s="100"/>
      <c r="N22" s="100"/>
      <c r="O22" s="100"/>
      <c r="P22" s="100"/>
      <c r="Q22" s="100"/>
      <c r="R22" s="100"/>
      <c r="S22" s="100"/>
      <c r="T22" s="100"/>
    </row>
    <row r="23" spans="1:20" x14ac:dyDescent="0.2">
      <c r="A23" s="100"/>
      <c r="B23" s="100"/>
      <c r="C23" s="100"/>
      <c r="D23" s="100"/>
      <c r="E23" s="100"/>
      <c r="F23" s="100"/>
      <c r="G23" s="100"/>
      <c r="H23" s="100"/>
      <c r="I23" s="100"/>
      <c r="J23" s="100"/>
      <c r="K23" s="100"/>
      <c r="L23" s="100"/>
      <c r="M23" s="100"/>
      <c r="N23" s="100"/>
      <c r="O23" s="100"/>
      <c r="P23" s="100"/>
      <c r="Q23" s="100"/>
      <c r="R23" s="100"/>
      <c r="S23" s="100"/>
      <c r="T23" s="100"/>
    </row>
    <row r="24" spans="1:20" x14ac:dyDescent="0.2">
      <c r="A24" s="100"/>
      <c r="B24" s="100"/>
      <c r="C24" s="100"/>
      <c r="D24" s="100"/>
      <c r="E24" s="100"/>
      <c r="F24" s="100"/>
      <c r="G24" s="100"/>
      <c r="H24" s="100"/>
      <c r="I24" s="100"/>
      <c r="J24" s="100"/>
      <c r="K24" s="100"/>
      <c r="L24" s="100"/>
      <c r="M24" s="100"/>
      <c r="N24" s="100"/>
      <c r="O24" s="100"/>
      <c r="P24" s="100"/>
      <c r="Q24" s="100"/>
      <c r="R24" s="100"/>
      <c r="S24" s="100"/>
      <c r="T24" s="100"/>
    </row>
    <row r="25" spans="1:20" x14ac:dyDescent="0.2">
      <c r="A25" s="100"/>
      <c r="B25" s="100"/>
      <c r="C25" s="100"/>
      <c r="D25" s="100"/>
      <c r="E25" s="100"/>
      <c r="F25" s="100"/>
      <c r="G25" s="100"/>
      <c r="H25" s="100"/>
      <c r="I25" s="100"/>
      <c r="J25" s="100"/>
      <c r="K25" s="100"/>
      <c r="L25" s="100"/>
      <c r="M25" s="100"/>
      <c r="N25" s="100"/>
      <c r="O25" s="100"/>
      <c r="P25" s="100"/>
      <c r="Q25" s="100"/>
      <c r="R25" s="100"/>
      <c r="S25" s="100"/>
      <c r="T25" s="100"/>
    </row>
    <row r="26" spans="1:20" x14ac:dyDescent="0.2">
      <c r="A26" s="100"/>
      <c r="B26" s="100"/>
      <c r="C26" s="100"/>
      <c r="D26" s="100"/>
      <c r="E26" s="100"/>
      <c r="F26" s="100"/>
      <c r="G26" s="100"/>
      <c r="H26" s="100"/>
      <c r="I26" s="100"/>
      <c r="J26" s="100"/>
      <c r="K26" s="100"/>
      <c r="L26" s="100"/>
      <c r="M26" s="100"/>
      <c r="N26" s="100"/>
      <c r="O26" s="100"/>
      <c r="P26" s="100"/>
      <c r="Q26" s="100"/>
      <c r="R26" s="100"/>
      <c r="S26" s="100"/>
      <c r="T26" s="100"/>
    </row>
    <row r="27" spans="1:20" x14ac:dyDescent="0.2">
      <c r="A27" s="100"/>
      <c r="B27" s="100"/>
      <c r="C27" s="100"/>
      <c r="D27" s="100"/>
      <c r="E27" s="100"/>
      <c r="F27" s="100"/>
      <c r="G27" s="100"/>
      <c r="H27" s="100"/>
      <c r="I27" s="100"/>
      <c r="J27" s="100"/>
      <c r="K27" s="100"/>
      <c r="L27" s="100"/>
      <c r="M27" s="100"/>
      <c r="N27" s="100"/>
      <c r="O27" s="100"/>
      <c r="P27" s="100"/>
      <c r="Q27" s="100"/>
      <c r="R27" s="100"/>
      <c r="S27" s="100"/>
      <c r="T27" s="100"/>
    </row>
    <row r="28" spans="1:20" x14ac:dyDescent="0.2">
      <c r="A28" s="100"/>
      <c r="B28" s="100"/>
      <c r="C28" s="100"/>
      <c r="D28" s="100"/>
      <c r="E28" s="100"/>
      <c r="F28" s="100"/>
      <c r="G28" s="100"/>
      <c r="H28" s="100"/>
      <c r="I28" s="100"/>
      <c r="J28" s="100"/>
      <c r="K28" s="100"/>
      <c r="L28" s="100"/>
      <c r="M28" s="100"/>
      <c r="N28" s="100"/>
      <c r="O28" s="100"/>
      <c r="P28" s="100"/>
      <c r="Q28" s="100"/>
      <c r="R28" s="100"/>
      <c r="S28" s="100"/>
      <c r="T28" s="100"/>
    </row>
    <row r="29" spans="1:20" x14ac:dyDescent="0.2">
      <c r="A29" s="100"/>
      <c r="B29" s="100"/>
      <c r="C29" s="100"/>
      <c r="D29" s="100"/>
      <c r="E29" s="100"/>
      <c r="F29" s="100"/>
      <c r="G29" s="100"/>
      <c r="H29" s="100"/>
      <c r="I29" s="100"/>
      <c r="J29" s="100"/>
      <c r="K29" s="100"/>
      <c r="L29" s="100"/>
      <c r="M29" s="100"/>
      <c r="N29" s="100"/>
      <c r="O29" s="100"/>
      <c r="P29" s="100"/>
      <c r="Q29" s="100"/>
      <c r="R29" s="100"/>
      <c r="S29" s="100"/>
      <c r="T29" s="100"/>
    </row>
    <row r="30" spans="1:20" x14ac:dyDescent="0.2">
      <c r="A30" s="100"/>
      <c r="B30" s="100"/>
      <c r="C30" s="100"/>
      <c r="D30" s="100"/>
      <c r="E30" s="100"/>
      <c r="F30" s="100"/>
      <c r="G30" s="100"/>
      <c r="H30" s="100"/>
      <c r="I30" s="100"/>
      <c r="J30" s="100"/>
      <c r="K30" s="100"/>
      <c r="L30" s="100"/>
      <c r="M30" s="100"/>
      <c r="N30" s="100"/>
      <c r="O30" s="100"/>
      <c r="P30" s="100"/>
      <c r="Q30" s="100"/>
      <c r="R30" s="100"/>
      <c r="S30" s="100"/>
      <c r="T30" s="100"/>
    </row>
    <row r="31" spans="1:20" x14ac:dyDescent="0.2">
      <c r="A31" s="100"/>
      <c r="B31" s="100"/>
      <c r="C31" s="100"/>
      <c r="D31" s="100"/>
      <c r="E31" s="100"/>
      <c r="F31" s="100"/>
      <c r="G31" s="100"/>
      <c r="H31" s="100"/>
      <c r="I31" s="100"/>
      <c r="J31" s="100"/>
      <c r="K31" s="100"/>
      <c r="L31" s="100"/>
      <c r="M31" s="100"/>
      <c r="N31" s="100"/>
      <c r="O31" s="100"/>
      <c r="P31" s="100"/>
      <c r="Q31" s="100"/>
      <c r="R31" s="100"/>
      <c r="S31" s="100"/>
      <c r="T31" s="100"/>
    </row>
    <row r="32" spans="1:20" x14ac:dyDescent="0.2">
      <c r="A32" s="100"/>
      <c r="B32" s="100"/>
      <c r="C32" s="100"/>
      <c r="D32" s="100"/>
      <c r="E32" s="100"/>
      <c r="F32" s="100"/>
      <c r="G32" s="100"/>
      <c r="H32" s="100"/>
      <c r="I32" s="100"/>
      <c r="J32" s="100"/>
      <c r="K32" s="100"/>
      <c r="L32" s="100"/>
      <c r="M32" s="100"/>
      <c r="N32" s="100"/>
      <c r="O32" s="100"/>
      <c r="P32" s="100"/>
      <c r="Q32" s="100"/>
      <c r="R32" s="100"/>
      <c r="S32" s="100"/>
      <c r="T32" s="100"/>
    </row>
    <row r="33" spans="1:20" x14ac:dyDescent="0.2">
      <c r="A33" s="100"/>
      <c r="B33" s="100"/>
      <c r="C33" s="100"/>
      <c r="D33" s="100"/>
      <c r="E33" s="100"/>
      <c r="F33" s="100"/>
      <c r="G33" s="100"/>
      <c r="H33" s="100"/>
      <c r="I33" s="100"/>
      <c r="J33" s="100"/>
      <c r="K33" s="100"/>
      <c r="L33" s="100"/>
      <c r="M33" s="100"/>
      <c r="N33" s="100"/>
      <c r="O33" s="100"/>
      <c r="P33" s="100"/>
      <c r="Q33" s="100"/>
      <c r="R33" s="100"/>
      <c r="S33" s="100"/>
      <c r="T33" s="100"/>
    </row>
    <row r="34" spans="1:20" x14ac:dyDescent="0.2">
      <c r="A34" s="100"/>
      <c r="B34" s="100"/>
      <c r="C34" s="100"/>
      <c r="D34" s="100"/>
      <c r="E34" s="100"/>
      <c r="F34" s="100"/>
      <c r="G34" s="100"/>
      <c r="H34" s="100"/>
      <c r="I34" s="100"/>
      <c r="J34" s="100"/>
      <c r="K34" s="100"/>
      <c r="L34" s="100"/>
      <c r="M34" s="100"/>
      <c r="N34" s="100"/>
      <c r="O34" s="100"/>
      <c r="P34" s="100"/>
      <c r="Q34" s="100"/>
      <c r="R34" s="100"/>
      <c r="S34" s="100"/>
      <c r="T34" s="100"/>
    </row>
    <row r="35" spans="1:20" x14ac:dyDescent="0.2">
      <c r="A35" s="100"/>
      <c r="B35" s="100"/>
      <c r="C35" s="100"/>
      <c r="D35" s="100"/>
      <c r="E35" s="100"/>
      <c r="F35" s="100"/>
      <c r="G35" s="100"/>
      <c r="H35" s="100"/>
      <c r="I35" s="100"/>
      <c r="J35" s="100"/>
      <c r="K35" s="100"/>
      <c r="L35" s="100"/>
      <c r="M35" s="100"/>
      <c r="N35" s="100"/>
      <c r="O35" s="100"/>
      <c r="P35" s="100"/>
      <c r="Q35" s="100"/>
      <c r="R35" s="100"/>
      <c r="S35" s="100"/>
      <c r="T35" s="100"/>
    </row>
    <row r="36" spans="1:20" x14ac:dyDescent="0.2">
      <c r="A36" s="100"/>
      <c r="B36" s="100"/>
      <c r="C36" s="100"/>
      <c r="D36" s="100"/>
      <c r="E36" s="100"/>
      <c r="F36" s="100"/>
      <c r="G36" s="100"/>
      <c r="H36" s="100"/>
      <c r="I36" s="100"/>
      <c r="J36" s="100"/>
      <c r="K36" s="100"/>
      <c r="L36" s="100"/>
      <c r="M36" s="100"/>
      <c r="N36" s="100"/>
      <c r="O36" s="100"/>
      <c r="P36" s="100"/>
      <c r="Q36" s="100"/>
      <c r="R36" s="100"/>
      <c r="S36" s="100"/>
      <c r="T36" s="100"/>
    </row>
    <row r="37" spans="1:20" x14ac:dyDescent="0.2">
      <c r="A37" s="100"/>
      <c r="B37" s="100"/>
      <c r="C37" s="100"/>
      <c r="D37" s="100"/>
      <c r="E37" s="100"/>
      <c r="F37" s="100"/>
      <c r="G37" s="100"/>
      <c r="H37" s="100"/>
      <c r="I37" s="100"/>
      <c r="J37" s="100"/>
      <c r="K37" s="100"/>
      <c r="L37" s="100"/>
      <c r="M37" s="100"/>
      <c r="N37" s="100"/>
      <c r="O37" s="100"/>
      <c r="P37" s="100"/>
      <c r="Q37" s="100"/>
      <c r="R37" s="100"/>
      <c r="S37" s="100"/>
      <c r="T37" s="100"/>
    </row>
    <row r="38" spans="1:20" x14ac:dyDescent="0.2">
      <c r="A38" s="100"/>
      <c r="B38" s="100"/>
      <c r="C38" s="100"/>
      <c r="D38" s="100"/>
      <c r="E38" s="100"/>
      <c r="F38" s="100"/>
      <c r="G38" s="100"/>
      <c r="H38" s="100"/>
      <c r="I38" s="100"/>
      <c r="J38" s="100"/>
      <c r="K38" s="100"/>
      <c r="L38" s="100"/>
      <c r="M38" s="100"/>
      <c r="N38" s="100"/>
      <c r="O38" s="100"/>
      <c r="P38" s="100"/>
      <c r="Q38" s="100"/>
      <c r="R38" s="100"/>
      <c r="S38" s="100"/>
      <c r="T38" s="100"/>
    </row>
    <row r="39" spans="1:20" x14ac:dyDescent="0.2">
      <c r="A39" s="100"/>
      <c r="B39" s="100"/>
      <c r="C39" s="100"/>
      <c r="D39" s="100"/>
      <c r="E39" s="100"/>
      <c r="F39" s="100"/>
      <c r="G39" s="100"/>
      <c r="H39" s="100"/>
      <c r="I39" s="100"/>
      <c r="J39" s="100"/>
      <c r="K39" s="100"/>
      <c r="L39" s="100"/>
      <c r="M39" s="100"/>
      <c r="N39" s="100"/>
      <c r="O39" s="100"/>
      <c r="P39" s="100"/>
      <c r="Q39" s="100"/>
      <c r="R39" s="100"/>
      <c r="S39" s="100"/>
      <c r="T39" s="100"/>
    </row>
    <row r="40" spans="1:20" x14ac:dyDescent="0.2">
      <c r="A40" s="100"/>
      <c r="B40" s="100"/>
      <c r="C40" s="100"/>
      <c r="D40" s="100"/>
      <c r="E40" s="100"/>
      <c r="F40" s="100"/>
      <c r="G40" s="100"/>
      <c r="H40" s="100"/>
      <c r="I40" s="100"/>
      <c r="J40" s="100"/>
      <c r="K40" s="100"/>
      <c r="L40" s="100"/>
      <c r="M40" s="100"/>
      <c r="N40" s="100"/>
      <c r="O40" s="100"/>
      <c r="P40" s="100"/>
      <c r="Q40" s="100"/>
      <c r="R40" s="100"/>
      <c r="S40" s="100"/>
      <c r="T40" s="100"/>
    </row>
    <row r="41" spans="1:20" x14ac:dyDescent="0.2">
      <c r="A41" s="100"/>
      <c r="B41" s="100"/>
      <c r="C41" s="100"/>
      <c r="D41" s="100"/>
      <c r="E41" s="100"/>
      <c r="F41" s="100"/>
      <c r="G41" s="100"/>
      <c r="H41" s="100"/>
      <c r="I41" s="100"/>
      <c r="J41" s="100"/>
      <c r="K41" s="100"/>
      <c r="L41" s="100"/>
      <c r="M41" s="100"/>
      <c r="N41" s="100"/>
      <c r="O41" s="100"/>
      <c r="P41" s="100"/>
      <c r="Q41" s="100"/>
      <c r="R41" s="100"/>
      <c r="S41" s="100"/>
      <c r="T41" s="100"/>
    </row>
    <row r="42" spans="1:20" x14ac:dyDescent="0.2">
      <c r="A42" s="100"/>
      <c r="B42" s="100"/>
      <c r="C42" s="100"/>
      <c r="D42" s="100"/>
      <c r="E42" s="100"/>
      <c r="F42" s="100"/>
      <c r="G42" s="100"/>
      <c r="H42" s="100"/>
      <c r="I42" s="100"/>
      <c r="J42" s="100"/>
      <c r="K42" s="100"/>
      <c r="L42" s="100"/>
      <c r="M42" s="100"/>
      <c r="N42" s="100"/>
      <c r="O42" s="100"/>
      <c r="P42" s="100"/>
      <c r="Q42" s="100"/>
      <c r="R42" s="100"/>
      <c r="S42" s="100"/>
      <c r="T42" s="100"/>
    </row>
    <row r="43" spans="1:20" x14ac:dyDescent="0.2">
      <c r="A43" s="100"/>
      <c r="B43" s="100"/>
      <c r="C43" s="100"/>
      <c r="D43" s="100"/>
      <c r="E43" s="100"/>
      <c r="F43" s="100"/>
      <c r="G43" s="100"/>
      <c r="H43" s="100"/>
      <c r="I43" s="100"/>
      <c r="J43" s="100"/>
      <c r="K43" s="100"/>
      <c r="L43" s="100"/>
      <c r="M43" s="100"/>
      <c r="N43" s="100"/>
      <c r="O43" s="100"/>
      <c r="P43" s="100"/>
      <c r="Q43" s="100"/>
      <c r="R43" s="100"/>
      <c r="S43" s="100"/>
      <c r="T43" s="100"/>
    </row>
    <row r="44" spans="1:20" x14ac:dyDescent="0.2">
      <c r="A44" s="100"/>
      <c r="B44" s="100"/>
      <c r="C44" s="100"/>
      <c r="D44" s="100"/>
      <c r="E44" s="100"/>
      <c r="F44" s="100"/>
      <c r="G44" s="100"/>
      <c r="H44" s="100"/>
      <c r="I44" s="100"/>
      <c r="J44" s="100"/>
      <c r="K44" s="100"/>
      <c r="L44" s="100"/>
      <c r="M44" s="100"/>
      <c r="N44" s="100"/>
      <c r="O44" s="100"/>
      <c r="P44" s="100"/>
      <c r="Q44" s="100"/>
      <c r="R44" s="100"/>
      <c r="S44" s="100"/>
      <c r="T44" s="100"/>
    </row>
    <row r="45" spans="1:20" x14ac:dyDescent="0.2">
      <c r="A45" s="100"/>
      <c r="B45" s="100"/>
      <c r="C45" s="100"/>
      <c r="D45" s="100"/>
      <c r="E45" s="100"/>
      <c r="F45" s="100"/>
      <c r="G45" s="100"/>
      <c r="H45" s="100"/>
      <c r="I45" s="100"/>
      <c r="J45" s="100"/>
      <c r="K45" s="100"/>
      <c r="L45" s="100"/>
      <c r="M45" s="100"/>
      <c r="N45" s="100"/>
      <c r="O45" s="100"/>
      <c r="P45" s="100"/>
      <c r="Q45" s="100"/>
      <c r="R45" s="100"/>
      <c r="S45" s="100"/>
      <c r="T45" s="100"/>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39CF1-985B-9045-A754-AB4E6D479462}">
  <dimension ref="B1:J47"/>
  <sheetViews>
    <sheetView showGridLines="0" topLeftCell="A37" zoomScale="200" workbookViewId="0"/>
  </sheetViews>
  <sheetFormatPr baseColWidth="10" defaultRowHeight="16" x14ac:dyDescent="0.2"/>
  <cols>
    <col min="2" max="2" width="25" style="1" customWidth="1"/>
    <col min="3" max="3" width="13.1640625" bestFit="1" customWidth="1"/>
    <col min="4" max="4" width="11.83203125" bestFit="1" customWidth="1"/>
    <col min="5" max="5" width="16.5" customWidth="1"/>
    <col min="6" max="6" width="11.83203125" bestFit="1" customWidth="1"/>
    <col min="7" max="7" width="11" bestFit="1" customWidth="1"/>
    <col min="8" max="9" width="11.83203125" bestFit="1" customWidth="1"/>
    <col min="10" max="10" width="13.1640625" bestFit="1" customWidth="1"/>
  </cols>
  <sheetData>
    <row r="1" spans="2:10" x14ac:dyDescent="0.2">
      <c r="B1" s="2"/>
      <c r="C1" s="652" t="s">
        <v>17</v>
      </c>
      <c r="D1" s="652"/>
      <c r="E1" s="652"/>
      <c r="F1" s="652"/>
      <c r="G1" s="652"/>
      <c r="H1" s="652"/>
      <c r="I1" s="652"/>
      <c r="J1" s="652"/>
    </row>
    <row r="2" spans="2:10" x14ac:dyDescent="0.2">
      <c r="B2" s="3" t="s">
        <v>21</v>
      </c>
      <c r="C2" s="4" t="s">
        <v>0</v>
      </c>
      <c r="D2" s="4" t="s">
        <v>1</v>
      </c>
      <c r="E2" s="4" t="s">
        <v>2</v>
      </c>
      <c r="F2" s="4" t="s">
        <v>3</v>
      </c>
      <c r="G2" s="4" t="s">
        <v>4</v>
      </c>
      <c r="H2" s="4" t="s">
        <v>5</v>
      </c>
      <c r="I2" s="4" t="s">
        <v>6</v>
      </c>
      <c r="J2" s="4" t="s">
        <v>7</v>
      </c>
    </row>
    <row r="3" spans="2:10" x14ac:dyDescent="0.2">
      <c r="B3" s="353">
        <v>1128000000</v>
      </c>
      <c r="C3" s="70"/>
      <c r="D3" s="69"/>
      <c r="E3" s="70"/>
      <c r="F3" s="70"/>
      <c r="G3" s="70"/>
      <c r="H3" s="70"/>
      <c r="I3" s="70"/>
      <c r="J3" s="140"/>
    </row>
    <row r="4" spans="2:10" x14ac:dyDescent="0.2">
      <c r="B4" s="354" t="s">
        <v>9</v>
      </c>
      <c r="C4" s="70"/>
      <c r="D4" s="70"/>
      <c r="E4" s="69"/>
      <c r="F4" s="70"/>
      <c r="G4" s="70"/>
      <c r="H4" s="70"/>
      <c r="I4" s="70"/>
      <c r="J4" s="70"/>
    </row>
    <row r="5" spans="2:10" ht="25" x14ac:dyDescent="0.2">
      <c r="B5" s="354" t="s">
        <v>10</v>
      </c>
      <c r="C5" s="69"/>
      <c r="D5" s="69"/>
      <c r="E5" s="69"/>
      <c r="F5" s="69"/>
      <c r="G5" s="69"/>
      <c r="H5" s="69"/>
      <c r="I5" s="69"/>
      <c r="J5" s="69"/>
    </row>
    <row r="6" spans="2:10" ht="25" x14ac:dyDescent="0.2">
      <c r="B6" s="354" t="s">
        <v>11</v>
      </c>
      <c r="C6" s="69"/>
      <c r="D6" s="69"/>
      <c r="E6" s="69"/>
      <c r="F6" s="69"/>
      <c r="G6" s="69"/>
      <c r="H6" s="69"/>
      <c r="I6" s="69"/>
      <c r="J6" s="69"/>
    </row>
    <row r="7" spans="2:10" x14ac:dyDescent="0.2">
      <c r="B7" s="354" t="s">
        <v>12</v>
      </c>
      <c r="C7" s="69"/>
      <c r="D7" s="70"/>
      <c r="E7" s="69"/>
      <c r="F7" s="70"/>
      <c r="G7" s="70"/>
      <c r="H7" s="70"/>
      <c r="I7" s="70"/>
      <c r="J7" s="70"/>
    </row>
    <row r="8" spans="2:10" x14ac:dyDescent="0.2">
      <c r="B8" s="354" t="s">
        <v>13</v>
      </c>
      <c r="C8" s="69"/>
      <c r="D8" s="69"/>
      <c r="E8" s="69"/>
      <c r="F8" s="69"/>
      <c r="G8" s="69"/>
      <c r="H8" s="69"/>
      <c r="I8" s="69"/>
      <c r="J8" s="69"/>
    </row>
    <row r="9" spans="2:10" ht="25" x14ac:dyDescent="0.2">
      <c r="B9" s="354" t="s">
        <v>14</v>
      </c>
      <c r="C9" s="69"/>
      <c r="D9" s="69"/>
      <c r="E9" s="69"/>
      <c r="F9" s="69"/>
      <c r="G9" s="69"/>
      <c r="H9" s="69"/>
      <c r="I9" s="69"/>
      <c r="J9" s="69"/>
    </row>
    <row r="10" spans="2:10" x14ac:dyDescent="0.2">
      <c r="B10" s="354" t="s">
        <v>15</v>
      </c>
      <c r="C10" s="70"/>
      <c r="D10" s="70"/>
      <c r="E10" s="69"/>
      <c r="F10" s="70"/>
      <c r="G10" s="70"/>
      <c r="H10" s="70"/>
      <c r="I10" s="70"/>
      <c r="J10" s="70"/>
    </row>
    <row r="11" spans="2:10" x14ac:dyDescent="0.2">
      <c r="B11" s="354" t="s">
        <v>16</v>
      </c>
      <c r="C11" s="70"/>
      <c r="D11" s="70"/>
      <c r="E11" s="69"/>
      <c r="F11" s="70"/>
      <c r="G11" s="70"/>
      <c r="H11" s="70"/>
      <c r="I11" s="70"/>
      <c r="J11" s="69"/>
    </row>
    <row r="13" spans="2:10" x14ac:dyDescent="0.2">
      <c r="B13" s="2"/>
      <c r="C13" s="652" t="s">
        <v>18</v>
      </c>
      <c r="D13" s="652"/>
      <c r="E13" s="652"/>
      <c r="F13" s="652"/>
      <c r="G13" s="652"/>
      <c r="H13" s="652"/>
      <c r="I13" s="652"/>
      <c r="J13" s="652"/>
    </row>
    <row r="14" spans="2:10" x14ac:dyDescent="0.2">
      <c r="B14" s="3" t="s">
        <v>21</v>
      </c>
      <c r="C14" s="4" t="s">
        <v>0</v>
      </c>
      <c r="D14" s="4" t="s">
        <v>1</v>
      </c>
      <c r="E14" s="4" t="s">
        <v>2</v>
      </c>
      <c r="F14" s="4" t="s">
        <v>3</v>
      </c>
      <c r="G14" s="4" t="s">
        <v>4</v>
      </c>
      <c r="H14" s="4" t="s">
        <v>5</v>
      </c>
      <c r="I14" s="4" t="s">
        <v>6</v>
      </c>
      <c r="J14" s="4" t="s">
        <v>7</v>
      </c>
    </row>
    <row r="15" spans="2:10" x14ac:dyDescent="0.2">
      <c r="B15" s="354" t="s">
        <v>8</v>
      </c>
      <c r="C15" s="70"/>
      <c r="D15" s="70"/>
      <c r="E15" s="69"/>
      <c r="F15" s="70"/>
      <c r="G15" s="70"/>
      <c r="H15" s="70"/>
      <c r="I15" s="70"/>
      <c r="J15" s="70"/>
    </row>
    <row r="16" spans="2:10" x14ac:dyDescent="0.2">
      <c r="B16" s="354" t="s">
        <v>9</v>
      </c>
      <c r="C16" s="70"/>
      <c r="D16" s="70"/>
      <c r="E16" s="69"/>
      <c r="F16" s="70"/>
      <c r="G16" s="70"/>
      <c r="H16" s="70"/>
      <c r="I16" s="70"/>
      <c r="J16" s="70"/>
    </row>
    <row r="17" spans="2:10" ht="25" x14ac:dyDescent="0.2">
      <c r="B17" s="354" t="s">
        <v>10</v>
      </c>
      <c r="C17" s="70"/>
      <c r="D17" s="69"/>
      <c r="E17" s="69"/>
      <c r="F17" s="70"/>
      <c r="G17" s="69"/>
      <c r="H17" s="69"/>
      <c r="I17" s="69"/>
      <c r="J17" s="69"/>
    </row>
    <row r="18" spans="2:10" ht="25" x14ac:dyDescent="0.2">
      <c r="B18" s="354" t="s">
        <v>11</v>
      </c>
      <c r="C18" s="70"/>
      <c r="D18" s="69"/>
      <c r="E18" s="69"/>
      <c r="F18" s="70"/>
      <c r="G18" s="69"/>
      <c r="H18" s="69"/>
      <c r="I18" s="69"/>
      <c r="J18" s="69"/>
    </row>
    <row r="19" spans="2:10" x14ac:dyDescent="0.2">
      <c r="B19" s="354" t="s">
        <v>12</v>
      </c>
      <c r="C19" s="69"/>
      <c r="D19" s="70"/>
      <c r="E19" s="69"/>
      <c r="F19" s="70"/>
      <c r="G19" s="70"/>
      <c r="H19" s="70"/>
      <c r="I19" s="70"/>
      <c r="J19" s="70"/>
    </row>
    <row r="20" spans="2:10" x14ac:dyDescent="0.2">
      <c r="B20" s="354" t="s">
        <v>13</v>
      </c>
      <c r="C20" s="69"/>
      <c r="D20" s="69"/>
      <c r="E20" s="69"/>
      <c r="F20" s="69"/>
      <c r="G20" s="69"/>
      <c r="H20" s="69"/>
      <c r="I20" s="69"/>
      <c r="J20" s="69"/>
    </row>
    <row r="21" spans="2:10" ht="25" x14ac:dyDescent="0.2">
      <c r="B21" s="354" t="s">
        <v>14</v>
      </c>
      <c r="C21" s="69"/>
      <c r="D21" s="69"/>
      <c r="E21" s="69"/>
      <c r="F21" s="69"/>
      <c r="G21" s="69"/>
      <c r="H21" s="69"/>
      <c r="I21" s="69"/>
      <c r="J21" s="69"/>
    </row>
    <row r="22" spans="2:10" x14ac:dyDescent="0.2">
      <c r="B22" s="354" t="s">
        <v>15</v>
      </c>
      <c r="C22" s="70"/>
      <c r="D22" s="70"/>
      <c r="E22" s="69"/>
      <c r="F22" s="70"/>
      <c r="G22" s="70"/>
      <c r="H22" s="70"/>
      <c r="I22" s="70"/>
      <c r="J22" s="70"/>
    </row>
    <row r="23" spans="2:10" x14ac:dyDescent="0.2">
      <c r="B23" s="354" t="s">
        <v>16</v>
      </c>
      <c r="C23" s="70"/>
      <c r="D23" s="70"/>
      <c r="E23" s="69"/>
      <c r="F23" s="70"/>
      <c r="G23" s="70"/>
      <c r="H23" s="70"/>
      <c r="I23" s="70"/>
      <c r="J23" s="70"/>
    </row>
    <row r="24" spans="2:10" x14ac:dyDescent="0.2">
      <c r="B24" s="354" t="s">
        <v>272</v>
      </c>
      <c r="C24" s="69"/>
      <c r="D24" s="69"/>
      <c r="E24" s="69"/>
      <c r="F24" s="69"/>
      <c r="G24" s="69"/>
      <c r="H24" s="69"/>
      <c r="I24" s="69"/>
      <c r="J24" s="69"/>
    </row>
    <row r="25" spans="2:10" x14ac:dyDescent="0.2">
      <c r="B25" s="2"/>
      <c r="C25" s="652" t="s">
        <v>19</v>
      </c>
      <c r="D25" s="652"/>
      <c r="E25" s="652"/>
      <c r="F25" s="652"/>
      <c r="G25" s="652"/>
      <c r="H25" s="652"/>
      <c r="I25" s="652"/>
      <c r="J25" s="652"/>
    </row>
    <row r="26" spans="2:10" x14ac:dyDescent="0.2">
      <c r="B26" s="3" t="s">
        <v>21</v>
      </c>
      <c r="C26" s="4" t="s">
        <v>0</v>
      </c>
      <c r="D26" s="4" t="s">
        <v>1</v>
      </c>
      <c r="E26" s="4" t="s">
        <v>2</v>
      </c>
      <c r="F26" s="4" t="s">
        <v>3</v>
      </c>
      <c r="G26" s="4" t="s">
        <v>4</v>
      </c>
      <c r="H26" s="4" t="s">
        <v>5</v>
      </c>
      <c r="I26" s="4" t="s">
        <v>6</v>
      </c>
      <c r="J26" s="4" t="s">
        <v>7</v>
      </c>
    </row>
    <row r="27" spans="2:10" x14ac:dyDescent="0.2">
      <c r="B27" s="354" t="s">
        <v>8</v>
      </c>
      <c r="C27" s="70"/>
      <c r="D27" s="70"/>
      <c r="E27" s="69"/>
      <c r="F27" s="70"/>
      <c r="G27" s="70"/>
      <c r="H27" s="70"/>
      <c r="I27" s="70"/>
      <c r="J27" s="70"/>
    </row>
    <row r="28" spans="2:10" x14ac:dyDescent="0.2">
      <c r="B28" s="354" t="s">
        <v>9</v>
      </c>
      <c r="C28" s="70"/>
      <c r="D28" s="70"/>
      <c r="E28" s="69"/>
      <c r="F28" s="70"/>
      <c r="G28" s="70"/>
      <c r="H28" s="70"/>
      <c r="I28" s="70"/>
      <c r="J28" s="70"/>
    </row>
    <row r="29" spans="2:10" ht="25" x14ac:dyDescent="0.2">
      <c r="B29" s="354" t="s">
        <v>10</v>
      </c>
      <c r="C29" s="70"/>
      <c r="D29" s="70"/>
      <c r="E29" s="69"/>
      <c r="F29" s="69"/>
      <c r="G29" s="69"/>
      <c r="H29" s="70"/>
      <c r="I29" s="69"/>
      <c r="J29" s="70"/>
    </row>
    <row r="30" spans="2:10" ht="25" x14ac:dyDescent="0.2">
      <c r="B30" s="354" t="s">
        <v>11</v>
      </c>
      <c r="C30" s="70"/>
      <c r="D30" s="70"/>
      <c r="E30" s="69"/>
      <c r="F30" s="69"/>
      <c r="G30" s="69"/>
      <c r="H30" s="70"/>
      <c r="I30" s="69"/>
      <c r="J30" s="70"/>
    </row>
    <row r="31" spans="2:10" x14ac:dyDescent="0.2">
      <c r="B31" s="354" t="s">
        <v>12</v>
      </c>
      <c r="C31" s="69"/>
      <c r="D31" s="70"/>
      <c r="E31" s="69"/>
      <c r="F31" s="70"/>
      <c r="G31" s="70"/>
      <c r="H31" s="70"/>
      <c r="I31" s="70"/>
      <c r="J31" s="70"/>
    </row>
    <row r="32" spans="2:10" x14ac:dyDescent="0.2">
      <c r="B32" s="354" t="s">
        <v>13</v>
      </c>
      <c r="C32" s="69"/>
      <c r="D32" s="69"/>
      <c r="E32" s="69"/>
      <c r="F32" s="69"/>
      <c r="G32" s="69"/>
      <c r="H32" s="69"/>
      <c r="I32" s="69"/>
      <c r="J32" s="69"/>
    </row>
    <row r="33" spans="2:10" ht="25" x14ac:dyDescent="0.2">
      <c r="B33" s="354" t="s">
        <v>14</v>
      </c>
      <c r="C33" s="69"/>
      <c r="D33" s="70"/>
      <c r="E33" s="69"/>
      <c r="F33" s="69"/>
      <c r="G33" s="69"/>
      <c r="H33" s="70"/>
      <c r="I33" s="69"/>
      <c r="J33" s="70"/>
    </row>
    <row r="34" spans="2:10" x14ac:dyDescent="0.2">
      <c r="B34" s="354" t="s">
        <v>15</v>
      </c>
      <c r="C34" s="70"/>
      <c r="D34" s="70"/>
      <c r="E34" s="69"/>
      <c r="F34" s="70"/>
      <c r="G34" s="70"/>
      <c r="H34" s="70"/>
      <c r="I34" s="70"/>
      <c r="J34" s="70"/>
    </row>
    <row r="35" spans="2:10" x14ac:dyDescent="0.2">
      <c r="B35" s="354" t="s">
        <v>16</v>
      </c>
      <c r="C35" s="70"/>
      <c r="D35" s="70"/>
      <c r="E35" s="69"/>
      <c r="F35" s="70"/>
      <c r="G35" s="70"/>
      <c r="H35" s="70"/>
      <c r="I35" s="70"/>
      <c r="J35" s="70"/>
    </row>
    <row r="36" spans="2:10" x14ac:dyDescent="0.2">
      <c r="B36" s="354" t="s">
        <v>272</v>
      </c>
      <c r="C36" s="69"/>
      <c r="D36" s="69"/>
      <c r="E36" s="69"/>
      <c r="F36" s="69"/>
      <c r="G36" s="69"/>
      <c r="H36" s="69"/>
      <c r="I36" s="69"/>
      <c r="J36" s="69"/>
    </row>
    <row r="37" spans="2:10" x14ac:dyDescent="0.2">
      <c r="B37" s="2"/>
      <c r="C37" s="652" t="s">
        <v>20</v>
      </c>
      <c r="D37" s="652"/>
      <c r="E37" s="652"/>
      <c r="F37" s="652"/>
      <c r="G37" s="652"/>
      <c r="H37" s="652"/>
      <c r="I37" s="652"/>
      <c r="J37" s="652"/>
    </row>
    <row r="38" spans="2:10" x14ac:dyDescent="0.2">
      <c r="B38" s="3" t="s">
        <v>21</v>
      </c>
      <c r="C38" s="4" t="s">
        <v>0</v>
      </c>
      <c r="D38" s="4" t="s">
        <v>1</v>
      </c>
      <c r="E38" s="4" t="s">
        <v>2</v>
      </c>
      <c r="F38" s="4" t="s">
        <v>3</v>
      </c>
      <c r="G38" s="4" t="s">
        <v>4</v>
      </c>
      <c r="H38" s="4" t="s">
        <v>5</v>
      </c>
      <c r="I38" s="4" t="s">
        <v>6</v>
      </c>
      <c r="J38" s="4" t="s">
        <v>7</v>
      </c>
    </row>
    <row r="39" spans="2:10" x14ac:dyDescent="0.2">
      <c r="B39" s="116" t="s">
        <v>8</v>
      </c>
      <c r="C39" s="114"/>
      <c r="D39" s="114"/>
      <c r="E39" s="113"/>
      <c r="F39" s="114"/>
      <c r="G39" s="114"/>
      <c r="H39" s="114"/>
      <c r="I39" s="114"/>
      <c r="J39" s="114"/>
    </row>
    <row r="40" spans="2:10" x14ac:dyDescent="0.2">
      <c r="B40" s="116" t="s">
        <v>9</v>
      </c>
      <c r="C40" s="114"/>
      <c r="D40" s="114"/>
      <c r="E40" s="113"/>
      <c r="F40" s="114"/>
      <c r="G40" s="114"/>
      <c r="H40" s="114"/>
      <c r="I40" s="114"/>
      <c r="J40" s="114"/>
    </row>
    <row r="41" spans="2:10" ht="25" x14ac:dyDescent="0.2">
      <c r="B41" s="116" t="s">
        <v>10</v>
      </c>
      <c r="C41" s="114"/>
      <c r="D41" s="114"/>
      <c r="E41" s="113"/>
      <c r="F41" s="113"/>
      <c r="G41" s="113"/>
      <c r="H41" s="114"/>
      <c r="I41" s="114"/>
      <c r="J41" s="114"/>
    </row>
    <row r="42" spans="2:10" ht="25" x14ac:dyDescent="0.2">
      <c r="B42" s="116" t="s">
        <v>11</v>
      </c>
      <c r="C42" s="114"/>
      <c r="D42" s="114"/>
      <c r="E42" s="113"/>
      <c r="F42" s="113"/>
      <c r="G42" s="113"/>
      <c r="H42" s="114"/>
      <c r="I42" s="114"/>
      <c r="J42" s="114"/>
    </row>
    <row r="43" spans="2:10" x14ac:dyDescent="0.2">
      <c r="B43" s="116" t="s">
        <v>12</v>
      </c>
      <c r="C43" s="113"/>
      <c r="D43" s="114"/>
      <c r="E43" s="113"/>
      <c r="F43" s="114"/>
      <c r="G43" s="114"/>
      <c r="H43" s="114"/>
      <c r="I43" s="114"/>
      <c r="J43" s="114"/>
    </row>
    <row r="44" spans="2:10" x14ac:dyDescent="0.2">
      <c r="B44" s="116" t="s">
        <v>13</v>
      </c>
      <c r="C44" s="113"/>
      <c r="D44" s="113"/>
      <c r="E44" s="113"/>
      <c r="F44" s="113"/>
      <c r="G44" s="113"/>
      <c r="H44" s="113"/>
      <c r="I44" s="113"/>
      <c r="J44" s="113"/>
    </row>
    <row r="45" spans="2:10" ht="25" x14ac:dyDescent="0.2">
      <c r="B45" s="116" t="s">
        <v>14</v>
      </c>
      <c r="C45" s="114"/>
      <c r="D45" s="114"/>
      <c r="E45" s="113"/>
      <c r="F45" s="113"/>
      <c r="G45" s="113"/>
      <c r="H45" s="114"/>
      <c r="I45" s="113"/>
      <c r="J45" s="114"/>
    </row>
    <row r="46" spans="2:10" x14ac:dyDescent="0.2">
      <c r="B46" s="116" t="s">
        <v>15</v>
      </c>
      <c r="C46" s="114"/>
      <c r="D46" s="114"/>
      <c r="E46" s="113"/>
      <c r="F46" s="114"/>
      <c r="G46" s="114"/>
      <c r="H46" s="114"/>
      <c r="I46" s="114"/>
      <c r="J46" s="114"/>
    </row>
    <row r="47" spans="2:10" x14ac:dyDescent="0.2">
      <c r="B47" s="116" t="s">
        <v>16</v>
      </c>
      <c r="C47" s="114"/>
      <c r="D47" s="114"/>
      <c r="E47" s="113"/>
      <c r="F47" s="114"/>
      <c r="G47" s="114"/>
      <c r="H47" s="114"/>
      <c r="I47" s="114"/>
      <c r="J47" s="114"/>
    </row>
  </sheetData>
  <mergeCells count="4">
    <mergeCell ref="C1:J1"/>
    <mergeCell ref="C13:J13"/>
    <mergeCell ref="C25:J25"/>
    <mergeCell ref="C37:J3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6E341-0544-A849-967F-0E3D8E57539B}">
  <dimension ref="A4:L44"/>
  <sheetViews>
    <sheetView topLeftCell="A2" zoomScale="113" workbookViewId="0"/>
  </sheetViews>
  <sheetFormatPr baseColWidth="10" defaultRowHeight="16" x14ac:dyDescent="0.2"/>
  <cols>
    <col min="1" max="1" width="18" customWidth="1"/>
    <col min="2" max="5" width="14.33203125" style="1" customWidth="1"/>
    <col min="6" max="6" width="15.83203125" style="1" customWidth="1"/>
    <col min="7" max="7" width="18.33203125" style="1" customWidth="1"/>
    <col min="8" max="11" width="14.33203125" style="1" customWidth="1"/>
    <col min="12" max="12" width="15.83203125" style="1" customWidth="1"/>
  </cols>
  <sheetData>
    <row r="4" spans="1:12" x14ac:dyDescent="0.2">
      <c r="A4" s="71"/>
      <c r="B4" s="653" t="s">
        <v>184</v>
      </c>
      <c r="C4" s="653"/>
      <c r="D4" s="653"/>
      <c r="E4" s="653"/>
      <c r="F4" s="653"/>
      <c r="G4" s="653"/>
      <c r="H4" s="653"/>
      <c r="I4" s="653"/>
      <c r="J4" s="653"/>
      <c r="K4" s="653"/>
      <c r="L4" s="653"/>
    </row>
    <row r="5" spans="1:12" ht="95" customHeight="1" x14ac:dyDescent="0.2">
      <c r="A5" s="72" t="s">
        <v>22</v>
      </c>
      <c r="B5" s="72" t="s">
        <v>23</v>
      </c>
      <c r="C5" s="72" t="s">
        <v>24</v>
      </c>
      <c r="D5" s="72" t="s">
        <v>25</v>
      </c>
      <c r="E5" s="72" t="s">
        <v>26</v>
      </c>
      <c r="F5" s="72" t="s">
        <v>27</v>
      </c>
      <c r="G5" s="72" t="s">
        <v>28</v>
      </c>
      <c r="H5" s="72" t="s">
        <v>29</v>
      </c>
      <c r="I5" s="72" t="s">
        <v>30</v>
      </c>
      <c r="J5" s="72" t="s">
        <v>31</v>
      </c>
      <c r="K5" s="72" t="s">
        <v>32</v>
      </c>
      <c r="L5" s="72" t="s">
        <v>33</v>
      </c>
    </row>
    <row r="6" spans="1:12" x14ac:dyDescent="0.2">
      <c r="A6" s="71" t="s">
        <v>34</v>
      </c>
      <c r="B6" s="70"/>
      <c r="C6" s="70"/>
      <c r="D6" s="70"/>
      <c r="E6" s="70"/>
      <c r="F6" s="70"/>
      <c r="G6" s="70"/>
      <c r="H6" s="70"/>
      <c r="I6" s="70"/>
      <c r="J6" s="74"/>
      <c r="K6" s="73"/>
      <c r="L6" s="73"/>
    </row>
    <row r="7" spans="1:12" x14ac:dyDescent="0.2">
      <c r="A7" s="71" t="s">
        <v>35</v>
      </c>
      <c r="B7" s="70"/>
      <c r="C7" s="70"/>
      <c r="D7" s="70"/>
      <c r="E7" s="70"/>
      <c r="F7" s="70"/>
      <c r="G7" s="70"/>
      <c r="H7" s="70"/>
      <c r="I7" s="70"/>
      <c r="J7" s="69"/>
      <c r="K7" s="69"/>
      <c r="L7" s="69"/>
    </row>
    <row r="8" spans="1:12" x14ac:dyDescent="0.2">
      <c r="A8" s="71" t="s">
        <v>36</v>
      </c>
      <c r="B8" s="70"/>
      <c r="C8" s="70"/>
      <c r="D8" s="70"/>
      <c r="E8" s="70"/>
      <c r="F8" s="70"/>
      <c r="G8" s="70"/>
      <c r="H8" s="70"/>
      <c r="I8" s="70"/>
      <c r="J8" s="69"/>
      <c r="K8" s="69"/>
      <c r="L8" s="69"/>
    </row>
    <row r="9" spans="1:12" x14ac:dyDescent="0.2">
      <c r="A9" s="71" t="s">
        <v>37</v>
      </c>
      <c r="B9" s="70"/>
      <c r="C9" s="70"/>
      <c r="D9" s="70"/>
      <c r="E9" s="70"/>
      <c r="F9" s="70"/>
      <c r="G9" s="70"/>
      <c r="H9" s="70"/>
      <c r="I9" s="70"/>
      <c r="J9" s="69"/>
      <c r="K9" s="69"/>
      <c r="L9" s="69"/>
    </row>
    <row r="11" spans="1:12" x14ac:dyDescent="0.2">
      <c r="A11" s="71"/>
      <c r="B11" s="653" t="s">
        <v>185</v>
      </c>
      <c r="C11" s="653"/>
      <c r="D11" s="653"/>
      <c r="E11" s="653"/>
      <c r="F11" s="653"/>
      <c r="G11" s="653"/>
      <c r="H11" s="653"/>
      <c r="I11" s="653"/>
      <c r="J11" s="653"/>
      <c r="K11" s="653"/>
      <c r="L11" s="653"/>
    </row>
    <row r="12" spans="1:12" ht="102" x14ac:dyDescent="0.2">
      <c r="A12" s="72" t="s">
        <v>22</v>
      </c>
      <c r="B12" s="72" t="s">
        <v>23</v>
      </c>
      <c r="C12" s="72" t="s">
        <v>24</v>
      </c>
      <c r="D12" s="72" t="s">
        <v>25</v>
      </c>
      <c r="E12" s="72" t="s">
        <v>26</v>
      </c>
      <c r="F12" s="72" t="s">
        <v>27</v>
      </c>
      <c r="G12" s="72" t="s">
        <v>28</v>
      </c>
      <c r="H12" s="72" t="s">
        <v>29</v>
      </c>
      <c r="I12" s="72" t="s">
        <v>30</v>
      </c>
      <c r="J12" s="72" t="s">
        <v>31</v>
      </c>
      <c r="K12" s="72" t="s">
        <v>32</v>
      </c>
      <c r="L12" s="72" t="s">
        <v>33</v>
      </c>
    </row>
    <row r="13" spans="1:12" x14ac:dyDescent="0.2">
      <c r="A13" s="71" t="s">
        <v>34</v>
      </c>
      <c r="B13" s="70"/>
      <c r="C13" s="70"/>
      <c r="D13" s="70"/>
      <c r="E13" s="70"/>
      <c r="F13" s="70"/>
      <c r="G13" s="70"/>
      <c r="H13" s="70"/>
      <c r="I13" s="70"/>
      <c r="J13" s="69"/>
      <c r="K13" s="69"/>
      <c r="L13" s="69"/>
    </row>
    <row r="14" spans="1:12" x14ac:dyDescent="0.2">
      <c r="A14" s="71" t="s">
        <v>35</v>
      </c>
      <c r="B14" s="70"/>
      <c r="C14" s="70"/>
      <c r="D14" s="70"/>
      <c r="E14" s="70"/>
      <c r="F14" s="70"/>
      <c r="G14" s="70"/>
      <c r="H14" s="70"/>
      <c r="I14" s="70"/>
      <c r="J14" s="69"/>
      <c r="K14" s="69"/>
      <c r="L14" s="69"/>
    </row>
    <row r="15" spans="1:12" x14ac:dyDescent="0.2">
      <c r="A15" s="71" t="s">
        <v>36</v>
      </c>
      <c r="B15" s="70"/>
      <c r="C15" s="70"/>
      <c r="D15" s="70"/>
      <c r="E15" s="70"/>
      <c r="F15" s="70"/>
      <c r="G15" s="70"/>
      <c r="H15" s="70"/>
      <c r="I15" s="70"/>
      <c r="J15" s="69"/>
      <c r="K15" s="69"/>
      <c r="L15" s="69"/>
    </row>
    <row r="16" spans="1:12" x14ac:dyDescent="0.2">
      <c r="A16" s="71" t="s">
        <v>37</v>
      </c>
      <c r="B16" s="70"/>
      <c r="C16" s="70"/>
      <c r="D16" s="70"/>
      <c r="E16" s="70"/>
      <c r="F16" s="70"/>
      <c r="G16" s="70"/>
      <c r="H16" s="70"/>
      <c r="I16" s="70"/>
      <c r="J16" s="69"/>
      <c r="K16" s="69"/>
      <c r="L16" s="69"/>
    </row>
    <row r="18" spans="1:12" x14ac:dyDescent="0.2">
      <c r="A18" s="71"/>
      <c r="B18" s="653" t="s">
        <v>38</v>
      </c>
      <c r="C18" s="653"/>
      <c r="D18" s="653"/>
      <c r="E18" s="653"/>
      <c r="F18" s="653"/>
      <c r="G18" s="653"/>
      <c r="H18" s="653"/>
      <c r="I18" s="653"/>
      <c r="J18" s="653"/>
      <c r="K18" s="653"/>
      <c r="L18" s="653"/>
    </row>
    <row r="19" spans="1:12" ht="102" x14ac:dyDescent="0.2">
      <c r="A19" s="72" t="s">
        <v>22</v>
      </c>
      <c r="B19" s="72" t="s">
        <v>23</v>
      </c>
      <c r="C19" s="72" t="s">
        <v>24</v>
      </c>
      <c r="D19" s="72" t="s">
        <v>25</v>
      </c>
      <c r="E19" s="72" t="s">
        <v>26</v>
      </c>
      <c r="F19" s="72" t="s">
        <v>27</v>
      </c>
      <c r="G19" s="72" t="s">
        <v>28</v>
      </c>
      <c r="H19" s="72" t="s">
        <v>29</v>
      </c>
      <c r="I19" s="72" t="s">
        <v>30</v>
      </c>
      <c r="J19" s="72" t="s">
        <v>32</v>
      </c>
      <c r="K19" s="72" t="s">
        <v>33</v>
      </c>
      <c r="L19"/>
    </row>
    <row r="20" spans="1:12" x14ac:dyDescent="0.2">
      <c r="A20" s="71" t="s">
        <v>34</v>
      </c>
      <c r="B20" s="70"/>
      <c r="C20" s="70"/>
      <c r="D20" s="70"/>
      <c r="E20" s="70"/>
      <c r="F20" s="70"/>
      <c r="G20" s="70"/>
      <c r="H20" s="70"/>
      <c r="I20" s="70"/>
      <c r="J20" s="69"/>
      <c r="K20" s="69"/>
      <c r="L20"/>
    </row>
    <row r="21" spans="1:12" x14ac:dyDescent="0.2">
      <c r="A21" s="71" t="s">
        <v>35</v>
      </c>
      <c r="B21" s="70"/>
      <c r="C21" s="70"/>
      <c r="D21" s="70"/>
      <c r="E21" s="70"/>
      <c r="F21" s="70"/>
      <c r="G21" s="70"/>
      <c r="H21" s="70"/>
      <c r="I21" s="70"/>
      <c r="J21" s="69"/>
      <c r="K21" s="69"/>
      <c r="L21"/>
    </row>
    <row r="22" spans="1:12" x14ac:dyDescent="0.2">
      <c r="A22" s="71" t="s">
        <v>36</v>
      </c>
      <c r="B22" s="70"/>
      <c r="C22" s="70"/>
      <c r="D22" s="70"/>
      <c r="E22" s="70"/>
      <c r="F22" s="70"/>
      <c r="G22" s="70"/>
      <c r="H22" s="70"/>
      <c r="I22" s="70"/>
      <c r="J22" s="69"/>
      <c r="K22" s="69"/>
      <c r="L22"/>
    </row>
    <row r="23" spans="1:12" x14ac:dyDescent="0.2">
      <c r="A23" s="71" t="s">
        <v>37</v>
      </c>
      <c r="B23" s="70"/>
      <c r="C23" s="70"/>
      <c r="D23" s="70"/>
      <c r="E23" s="70"/>
      <c r="F23" s="70"/>
      <c r="G23" s="70"/>
      <c r="H23" s="70"/>
      <c r="I23" s="70"/>
      <c r="J23" s="69"/>
      <c r="K23" s="69"/>
      <c r="L23"/>
    </row>
    <row r="25" spans="1:12" x14ac:dyDescent="0.2">
      <c r="A25" s="71"/>
      <c r="B25" s="653" t="s">
        <v>186</v>
      </c>
      <c r="C25" s="653"/>
      <c r="D25" s="653"/>
      <c r="E25" s="653"/>
      <c r="F25" s="653"/>
      <c r="G25" s="653"/>
      <c r="H25" s="653"/>
      <c r="I25" s="653"/>
      <c r="J25" s="653"/>
      <c r="K25" s="653"/>
      <c r="L25" s="653"/>
    </row>
    <row r="26" spans="1:12" ht="102" x14ac:dyDescent="0.2">
      <c r="A26" s="72" t="s">
        <v>22</v>
      </c>
      <c r="B26" s="72" t="s">
        <v>23</v>
      </c>
      <c r="C26" s="72" t="s">
        <v>24</v>
      </c>
      <c r="D26" s="72" t="s">
        <v>25</v>
      </c>
      <c r="E26" s="72" t="s">
        <v>26</v>
      </c>
      <c r="F26" s="72" t="s">
        <v>27</v>
      </c>
      <c r="G26" s="72" t="s">
        <v>28</v>
      </c>
      <c r="H26" s="72" t="s">
        <v>29</v>
      </c>
      <c r="I26" s="72" t="s">
        <v>30</v>
      </c>
      <c r="J26" s="72" t="s">
        <v>32</v>
      </c>
      <c r="K26" s="72" t="s">
        <v>33</v>
      </c>
      <c r="L26"/>
    </row>
    <row r="27" spans="1:12" x14ac:dyDescent="0.2">
      <c r="A27" s="71" t="s">
        <v>34</v>
      </c>
      <c r="B27" s="70"/>
      <c r="C27" s="70"/>
      <c r="D27" s="70"/>
      <c r="E27" s="70"/>
      <c r="F27" s="70"/>
      <c r="G27" s="70"/>
      <c r="H27" s="70"/>
      <c r="I27" s="70"/>
      <c r="J27" s="69"/>
      <c r="K27" s="70"/>
      <c r="L27"/>
    </row>
    <row r="28" spans="1:12" x14ac:dyDescent="0.2">
      <c r="A28" s="71" t="s">
        <v>35</v>
      </c>
      <c r="B28" s="70"/>
      <c r="C28" s="70"/>
      <c r="D28" s="70"/>
      <c r="E28" s="70"/>
      <c r="F28" s="70"/>
      <c r="G28" s="70"/>
      <c r="H28" s="70"/>
      <c r="I28" s="70"/>
      <c r="J28" s="69"/>
      <c r="K28" s="70"/>
      <c r="L28"/>
    </row>
    <row r="29" spans="1:12" x14ac:dyDescent="0.2">
      <c r="A29" s="71" t="s">
        <v>36</v>
      </c>
      <c r="B29" s="70"/>
      <c r="C29" s="70"/>
      <c r="D29" s="70"/>
      <c r="E29" s="70"/>
      <c r="F29" s="70"/>
      <c r="G29" s="70"/>
      <c r="H29" s="70"/>
      <c r="I29" s="70"/>
      <c r="J29" s="69"/>
      <c r="K29" s="70"/>
      <c r="L29"/>
    </row>
    <row r="30" spans="1:12" x14ac:dyDescent="0.2">
      <c r="A30" s="71" t="s">
        <v>37</v>
      </c>
      <c r="B30" s="70"/>
      <c r="C30" s="70"/>
      <c r="D30" s="70"/>
      <c r="E30" s="70"/>
      <c r="F30" s="70"/>
      <c r="G30" s="70"/>
      <c r="H30" s="70"/>
      <c r="I30" s="70"/>
      <c r="J30" s="69"/>
      <c r="K30" s="70"/>
      <c r="L30"/>
    </row>
    <row r="32" spans="1:12" x14ac:dyDescent="0.2">
      <c r="A32" s="71"/>
      <c r="B32" s="653" t="s">
        <v>191</v>
      </c>
      <c r="C32" s="653"/>
      <c r="D32" s="653"/>
      <c r="E32" s="653"/>
      <c r="F32" s="653"/>
      <c r="G32" s="653"/>
      <c r="H32" s="653"/>
      <c r="I32" s="653"/>
      <c r="J32" s="653"/>
      <c r="K32" s="653"/>
      <c r="L32" s="653"/>
    </row>
    <row r="33" spans="1:12" ht="85" x14ac:dyDescent="0.2">
      <c r="A33" s="72" t="s">
        <v>22</v>
      </c>
      <c r="B33" s="72" t="s">
        <v>23</v>
      </c>
      <c r="C33" s="72" t="s">
        <v>24</v>
      </c>
      <c r="D33" s="72" t="s">
        <v>25</v>
      </c>
      <c r="E33" s="72" t="s">
        <v>26</v>
      </c>
      <c r="F33" s="72" t="s">
        <v>27</v>
      </c>
      <c r="G33" s="72" t="s">
        <v>28</v>
      </c>
      <c r="H33" s="72" t="s">
        <v>29</v>
      </c>
      <c r="I33" s="72" t="s">
        <v>30</v>
      </c>
      <c r="J33"/>
      <c r="K33"/>
      <c r="L33"/>
    </row>
    <row r="34" spans="1:12" x14ac:dyDescent="0.2">
      <c r="A34" s="71" t="s">
        <v>34</v>
      </c>
      <c r="B34" s="69"/>
      <c r="C34" s="70"/>
      <c r="D34" s="69"/>
      <c r="E34" s="69"/>
      <c r="F34" s="69"/>
      <c r="G34" s="70"/>
      <c r="H34" s="69"/>
      <c r="I34" s="69"/>
      <c r="J34"/>
      <c r="K34"/>
      <c r="L34"/>
    </row>
    <row r="35" spans="1:12" x14ac:dyDescent="0.2">
      <c r="A35" s="71" t="s">
        <v>35</v>
      </c>
      <c r="B35" s="70"/>
      <c r="C35" s="69"/>
      <c r="D35" s="69"/>
      <c r="E35" s="70"/>
      <c r="F35" s="69"/>
      <c r="G35" s="70"/>
      <c r="H35" s="69"/>
      <c r="I35" s="69"/>
      <c r="J35"/>
      <c r="K35"/>
      <c r="L35"/>
    </row>
    <row r="36" spans="1:12" x14ac:dyDescent="0.2">
      <c r="A36" s="71" t="s">
        <v>36</v>
      </c>
      <c r="B36" s="70"/>
      <c r="C36" s="70"/>
      <c r="D36" s="69"/>
      <c r="E36" s="70"/>
      <c r="F36" s="69"/>
      <c r="G36" s="70"/>
      <c r="H36" s="69"/>
      <c r="I36" s="69"/>
      <c r="J36"/>
      <c r="K36"/>
      <c r="L36"/>
    </row>
    <row r="37" spans="1:12" x14ac:dyDescent="0.2">
      <c r="A37" s="71" t="s">
        <v>37</v>
      </c>
      <c r="B37" s="70"/>
      <c r="C37" s="70"/>
      <c r="D37" s="70"/>
      <c r="E37" s="69"/>
      <c r="F37" s="69"/>
      <c r="G37" s="70"/>
      <c r="H37" s="69"/>
      <c r="I37" s="69"/>
      <c r="J37"/>
      <c r="K37"/>
      <c r="L37"/>
    </row>
    <row r="39" spans="1:12" x14ac:dyDescent="0.2">
      <c r="A39" s="71"/>
      <c r="B39" s="653" t="s">
        <v>39</v>
      </c>
      <c r="C39" s="653"/>
      <c r="D39" s="653"/>
      <c r="E39" s="653"/>
      <c r="F39" s="653"/>
      <c r="G39" s="653"/>
      <c r="H39" s="653"/>
      <c r="I39" s="653"/>
      <c r="J39" s="653"/>
      <c r="K39" s="653"/>
      <c r="L39" s="653"/>
    </row>
    <row r="40" spans="1:12" ht="102" x14ac:dyDescent="0.2">
      <c r="A40" s="72" t="s">
        <v>22</v>
      </c>
      <c r="B40" s="72" t="s">
        <v>23</v>
      </c>
      <c r="C40" s="72" t="s">
        <v>24</v>
      </c>
      <c r="D40" s="72" t="s">
        <v>25</v>
      </c>
      <c r="E40" s="72" t="s">
        <v>26</v>
      </c>
      <c r="F40" s="72" t="s">
        <v>27</v>
      </c>
      <c r="G40" s="72" t="s">
        <v>28</v>
      </c>
      <c r="H40" s="72" t="s">
        <v>29</v>
      </c>
      <c r="I40" s="72" t="s">
        <v>30</v>
      </c>
      <c r="J40" s="72" t="s">
        <v>31</v>
      </c>
      <c r="K40" s="72" t="s">
        <v>32</v>
      </c>
      <c r="L40" s="72" t="s">
        <v>33</v>
      </c>
    </row>
    <row r="41" spans="1:12" x14ac:dyDescent="0.2">
      <c r="A41" s="71" t="s">
        <v>34</v>
      </c>
      <c r="B41" s="70"/>
      <c r="C41" s="70"/>
      <c r="D41" s="70"/>
      <c r="E41" s="70"/>
      <c r="F41" s="70"/>
      <c r="G41" s="70"/>
      <c r="H41" s="70"/>
      <c r="I41" s="70"/>
      <c r="J41" s="69"/>
      <c r="K41" s="69"/>
      <c r="L41" s="70"/>
    </row>
    <row r="42" spans="1:12" x14ac:dyDescent="0.2">
      <c r="A42" s="71" t="s">
        <v>35</v>
      </c>
      <c r="B42" s="70"/>
      <c r="C42" s="70"/>
      <c r="D42" s="70"/>
      <c r="E42" s="70"/>
      <c r="F42" s="70"/>
      <c r="G42" s="70"/>
      <c r="H42" s="70"/>
      <c r="I42" s="70"/>
      <c r="J42" s="69"/>
      <c r="K42" s="69"/>
      <c r="L42" s="70"/>
    </row>
    <row r="43" spans="1:12" x14ac:dyDescent="0.2">
      <c r="A43" s="71" t="s">
        <v>36</v>
      </c>
      <c r="B43" s="70"/>
      <c r="C43" s="70"/>
      <c r="D43" s="70"/>
      <c r="E43" s="70"/>
      <c r="F43" s="70"/>
      <c r="G43" s="70"/>
      <c r="H43" s="70"/>
      <c r="I43" s="70"/>
      <c r="J43" s="69"/>
      <c r="K43" s="69"/>
      <c r="L43" s="70"/>
    </row>
    <row r="44" spans="1:12" x14ac:dyDescent="0.2">
      <c r="A44" s="71" t="s">
        <v>37</v>
      </c>
      <c r="B44" s="70"/>
      <c r="C44" s="70"/>
      <c r="D44" s="70"/>
      <c r="E44" s="70"/>
      <c r="F44" s="70"/>
      <c r="G44" s="70"/>
      <c r="H44" s="70"/>
      <c r="I44" s="70"/>
      <c r="J44" s="69"/>
      <c r="K44" s="69"/>
      <c r="L44" s="70"/>
    </row>
  </sheetData>
  <mergeCells count="6">
    <mergeCell ref="B39:L39"/>
    <mergeCell ref="B4:L4"/>
    <mergeCell ref="B11:L11"/>
    <mergeCell ref="B18:L18"/>
    <mergeCell ref="B25:L25"/>
    <mergeCell ref="B32:L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ADADE-42A9-8B48-8EBA-A182E48FFBBB}">
  <dimension ref="A1:J34"/>
  <sheetViews>
    <sheetView tabSelected="1" topLeftCell="C1" zoomScale="169" workbookViewId="0"/>
  </sheetViews>
  <sheetFormatPr baseColWidth="10" defaultColWidth="0" defaultRowHeight="12.75" customHeight="1" zeroHeight="1" x14ac:dyDescent="0.15"/>
  <cols>
    <col min="1" max="2" width="10" style="160" hidden="1" customWidth="1"/>
    <col min="3" max="10" width="10" style="159" customWidth="1"/>
    <col min="11" max="256" width="10" style="159" hidden="1"/>
    <col min="257" max="266" width="10" style="159" hidden="1" customWidth="1"/>
    <col min="267" max="512" width="10" style="159" hidden="1"/>
    <col min="513" max="522" width="10" style="159" hidden="1" customWidth="1"/>
    <col min="523" max="768" width="10" style="159" hidden="1"/>
    <col min="769" max="778" width="10" style="159" hidden="1" customWidth="1"/>
    <col min="779" max="1024" width="10" style="159" hidden="1"/>
    <col min="1025" max="1034" width="10" style="159" hidden="1" customWidth="1"/>
    <col min="1035" max="1280" width="10" style="159" hidden="1"/>
    <col min="1281" max="1290" width="10" style="159" hidden="1" customWidth="1"/>
    <col min="1291" max="1536" width="10" style="159" hidden="1"/>
    <col min="1537" max="1546" width="10" style="159" hidden="1" customWidth="1"/>
    <col min="1547" max="1792" width="10" style="159" hidden="1"/>
    <col min="1793" max="1802" width="10" style="159" hidden="1" customWidth="1"/>
    <col min="1803" max="2048" width="10" style="159" hidden="1"/>
    <col min="2049" max="2058" width="10" style="159" hidden="1" customWidth="1"/>
    <col min="2059" max="2304" width="10" style="159" hidden="1"/>
    <col min="2305" max="2314" width="10" style="159" hidden="1" customWidth="1"/>
    <col min="2315" max="2560" width="10" style="159" hidden="1"/>
    <col min="2561" max="2570" width="10" style="159" hidden="1" customWidth="1"/>
    <col min="2571" max="2816" width="10" style="159" hidden="1"/>
    <col min="2817" max="2826" width="10" style="159" hidden="1" customWidth="1"/>
    <col min="2827" max="3072" width="10" style="159" hidden="1"/>
    <col min="3073" max="3082" width="10" style="159" hidden="1" customWidth="1"/>
    <col min="3083" max="3328" width="10" style="159" hidden="1"/>
    <col min="3329" max="3338" width="10" style="159" hidden="1" customWidth="1"/>
    <col min="3339" max="3584" width="10" style="159" hidden="1"/>
    <col min="3585" max="3594" width="10" style="159" hidden="1" customWidth="1"/>
    <col min="3595" max="3840" width="10" style="159" hidden="1"/>
    <col min="3841" max="3850" width="10" style="159" hidden="1" customWidth="1"/>
    <col min="3851" max="4096" width="10" style="159" hidden="1"/>
    <col min="4097" max="4106" width="10" style="159" hidden="1" customWidth="1"/>
    <col min="4107" max="4352" width="10" style="159" hidden="1"/>
    <col min="4353" max="4362" width="10" style="159" hidden="1" customWidth="1"/>
    <col min="4363" max="4608" width="10" style="159" hidden="1"/>
    <col min="4609" max="4618" width="10" style="159" hidden="1" customWidth="1"/>
    <col min="4619" max="4864" width="10" style="159" hidden="1"/>
    <col min="4865" max="4874" width="10" style="159" hidden="1" customWidth="1"/>
    <col min="4875" max="5120" width="10" style="159" hidden="1"/>
    <col min="5121" max="5130" width="10" style="159" hidden="1" customWidth="1"/>
    <col min="5131" max="5376" width="10" style="159" hidden="1"/>
    <col min="5377" max="5386" width="10" style="159" hidden="1" customWidth="1"/>
    <col min="5387" max="5632" width="10" style="159" hidden="1"/>
    <col min="5633" max="5642" width="10" style="159" hidden="1" customWidth="1"/>
    <col min="5643" max="5888" width="10" style="159" hidden="1"/>
    <col min="5889" max="5898" width="10" style="159" hidden="1" customWidth="1"/>
    <col min="5899" max="6144" width="10" style="159" hidden="1"/>
    <col min="6145" max="6154" width="10" style="159" hidden="1" customWidth="1"/>
    <col min="6155" max="6400" width="10" style="159" hidden="1"/>
    <col min="6401" max="6410" width="10" style="159" hidden="1" customWidth="1"/>
    <col min="6411" max="6656" width="10" style="159" hidden="1"/>
    <col min="6657" max="6666" width="10" style="159" hidden="1" customWidth="1"/>
    <col min="6667" max="6912" width="10" style="159" hidden="1"/>
    <col min="6913" max="6922" width="10" style="159" hidden="1" customWidth="1"/>
    <col min="6923" max="7168" width="10" style="159" hidden="1"/>
    <col min="7169" max="7178" width="10" style="159" hidden="1" customWidth="1"/>
    <col min="7179" max="7424" width="10" style="159" hidden="1"/>
    <col min="7425" max="7434" width="10" style="159" hidden="1" customWidth="1"/>
    <col min="7435" max="7680" width="10" style="159" hidden="1"/>
    <col min="7681" max="7690" width="10" style="159" hidden="1" customWidth="1"/>
    <col min="7691" max="7936" width="10" style="159" hidden="1"/>
    <col min="7937" max="7946" width="10" style="159" hidden="1" customWidth="1"/>
    <col min="7947" max="8192" width="10" style="159" hidden="1"/>
    <col min="8193" max="8202" width="10" style="159" hidden="1" customWidth="1"/>
    <col min="8203" max="8448" width="10" style="159" hidden="1"/>
    <col min="8449" max="8458" width="10" style="159" hidden="1" customWidth="1"/>
    <col min="8459" max="8704" width="10" style="159" hidden="1"/>
    <col min="8705" max="8714" width="10" style="159" hidden="1" customWidth="1"/>
    <col min="8715" max="8960" width="10" style="159" hidden="1"/>
    <col min="8961" max="8970" width="10" style="159" hidden="1" customWidth="1"/>
    <col min="8971" max="9216" width="10" style="159" hidden="1"/>
    <col min="9217" max="9226" width="10" style="159" hidden="1" customWidth="1"/>
    <col min="9227" max="9472" width="10" style="159" hidden="1"/>
    <col min="9473" max="9482" width="10" style="159" hidden="1" customWidth="1"/>
    <col min="9483" max="9728" width="10" style="159" hidden="1"/>
    <col min="9729" max="9738" width="10" style="159" hidden="1" customWidth="1"/>
    <col min="9739" max="9984" width="10" style="159" hidden="1"/>
    <col min="9985" max="9994" width="10" style="159" hidden="1" customWidth="1"/>
    <col min="9995" max="10240" width="10" style="159" hidden="1"/>
    <col min="10241" max="10250" width="10" style="159" hidden="1" customWidth="1"/>
    <col min="10251" max="10496" width="10" style="159" hidden="1"/>
    <col min="10497" max="10506" width="10" style="159" hidden="1" customWidth="1"/>
    <col min="10507" max="10752" width="10" style="159" hidden="1"/>
    <col min="10753" max="10762" width="10" style="159" hidden="1" customWidth="1"/>
    <col min="10763" max="11008" width="10" style="159" hidden="1"/>
    <col min="11009" max="11018" width="10" style="159" hidden="1" customWidth="1"/>
    <col min="11019" max="11264" width="10" style="159" hidden="1"/>
    <col min="11265" max="11274" width="10" style="159" hidden="1" customWidth="1"/>
    <col min="11275" max="11520" width="10" style="159" hidden="1"/>
    <col min="11521" max="11530" width="10" style="159" hidden="1" customWidth="1"/>
    <col min="11531" max="11776" width="10" style="159" hidden="1"/>
    <col min="11777" max="11786" width="10" style="159" hidden="1" customWidth="1"/>
    <col min="11787" max="12032" width="10" style="159" hidden="1"/>
    <col min="12033" max="12042" width="10" style="159" hidden="1" customWidth="1"/>
    <col min="12043" max="12288" width="10" style="159" hidden="1"/>
    <col min="12289" max="12298" width="10" style="159" hidden="1" customWidth="1"/>
    <col min="12299" max="12544" width="10" style="159" hidden="1"/>
    <col min="12545" max="12554" width="10" style="159" hidden="1" customWidth="1"/>
    <col min="12555" max="12800" width="10" style="159" hidden="1"/>
    <col min="12801" max="12810" width="10" style="159" hidden="1" customWidth="1"/>
    <col min="12811" max="13056" width="10" style="159" hidden="1"/>
    <col min="13057" max="13066" width="10" style="159" hidden="1" customWidth="1"/>
    <col min="13067" max="13312" width="10" style="159" hidden="1"/>
    <col min="13313" max="13322" width="10" style="159" hidden="1" customWidth="1"/>
    <col min="13323" max="13568" width="10" style="159" hidden="1"/>
    <col min="13569" max="13578" width="10" style="159" hidden="1" customWidth="1"/>
    <col min="13579" max="13824" width="10" style="159" hidden="1"/>
    <col min="13825" max="13834" width="10" style="159" hidden="1" customWidth="1"/>
    <col min="13835" max="14080" width="10" style="159" hidden="1"/>
    <col min="14081" max="14090" width="10" style="159" hidden="1" customWidth="1"/>
    <col min="14091" max="14336" width="10" style="159" hidden="1"/>
    <col min="14337" max="14346" width="10" style="159" hidden="1" customWidth="1"/>
    <col min="14347" max="14592" width="10" style="159" hidden="1"/>
    <col min="14593" max="14602" width="10" style="159" hidden="1" customWidth="1"/>
    <col min="14603" max="14848" width="10" style="159" hidden="1"/>
    <col min="14849" max="14858" width="10" style="159" hidden="1" customWidth="1"/>
    <col min="14859" max="15104" width="10" style="159" hidden="1"/>
    <col min="15105" max="15114" width="10" style="159" hidden="1" customWidth="1"/>
    <col min="15115" max="15360" width="10" style="159" hidden="1"/>
    <col min="15361" max="15370" width="10" style="159" hidden="1" customWidth="1"/>
    <col min="15371" max="15616" width="10" style="159" hidden="1"/>
    <col min="15617" max="15626" width="10" style="159" hidden="1" customWidth="1"/>
    <col min="15627" max="15872" width="10" style="159" hidden="1"/>
    <col min="15873" max="15882" width="10" style="159" hidden="1" customWidth="1"/>
    <col min="15883" max="16128" width="10" style="159" hidden="1"/>
    <col min="16129" max="16138" width="10" style="159" hidden="1" customWidth="1"/>
    <col min="16139" max="16384" width="10" style="159" hidden="1"/>
  </cols>
  <sheetData>
    <row r="1" spans="1:10" ht="13" x14ac:dyDescent="0.15">
      <c r="A1" s="162"/>
      <c r="B1" s="162"/>
      <c r="C1" s="161"/>
      <c r="D1" s="161"/>
      <c r="E1" s="161"/>
      <c r="F1" s="161"/>
      <c r="G1" s="161"/>
      <c r="H1" s="161"/>
      <c r="I1" s="161"/>
      <c r="J1" s="161"/>
    </row>
    <row r="2" spans="1:10" ht="13" x14ac:dyDescent="0.15">
      <c r="A2" s="162"/>
      <c r="B2" s="162"/>
      <c r="C2" s="161"/>
      <c r="D2" s="161"/>
      <c r="E2" s="161"/>
      <c r="F2" s="161"/>
      <c r="G2" s="161"/>
      <c r="H2" s="161"/>
      <c r="I2" s="161"/>
      <c r="J2" s="161"/>
    </row>
    <row r="3" spans="1:10" ht="13" x14ac:dyDescent="0.15">
      <c r="A3" s="162"/>
      <c r="B3" s="162"/>
      <c r="C3" s="161"/>
      <c r="D3" s="161"/>
      <c r="E3" s="161"/>
      <c r="F3" s="161"/>
      <c r="G3" s="161"/>
      <c r="H3" s="161"/>
      <c r="I3" s="161"/>
      <c r="J3" s="161"/>
    </row>
    <row r="4" spans="1:10" ht="13" x14ac:dyDescent="0.15">
      <c r="A4" s="162"/>
      <c r="B4" s="162"/>
      <c r="C4" s="161"/>
      <c r="D4" s="161"/>
      <c r="E4" s="161"/>
      <c r="F4" s="161"/>
      <c r="G4" s="161"/>
      <c r="H4" s="161"/>
      <c r="I4" s="161"/>
      <c r="J4" s="161"/>
    </row>
    <row r="5" spans="1:10" ht="13" x14ac:dyDescent="0.15">
      <c r="A5" s="162"/>
      <c r="B5" s="162"/>
      <c r="C5" s="161"/>
      <c r="D5" s="161"/>
      <c r="E5" s="161"/>
      <c r="F5" s="161"/>
      <c r="G5" s="161"/>
      <c r="H5" s="161"/>
      <c r="I5" s="161"/>
      <c r="J5" s="161"/>
    </row>
    <row r="6" spans="1:10" ht="13" x14ac:dyDescent="0.15">
      <c r="A6" s="162"/>
      <c r="B6" s="162"/>
      <c r="C6" s="161"/>
      <c r="D6" s="161"/>
      <c r="E6" s="161"/>
      <c r="F6" s="161"/>
      <c r="G6" s="161"/>
      <c r="H6" s="161"/>
      <c r="I6" s="161"/>
      <c r="J6" s="161"/>
    </row>
    <row r="7" spans="1:10" ht="13" x14ac:dyDescent="0.15">
      <c r="A7" s="162"/>
      <c r="B7" s="162"/>
      <c r="C7" s="161"/>
      <c r="D7" s="161"/>
      <c r="E7" s="161"/>
      <c r="F7" s="161"/>
      <c r="G7" s="161"/>
      <c r="H7" s="161"/>
      <c r="I7" s="161"/>
      <c r="J7" s="161"/>
    </row>
    <row r="8" spans="1:10" ht="13" x14ac:dyDescent="0.15">
      <c r="A8" s="162"/>
      <c r="B8" s="162"/>
      <c r="C8" s="161"/>
      <c r="D8" s="161"/>
      <c r="E8" s="161"/>
      <c r="F8" s="161"/>
      <c r="G8" s="161"/>
      <c r="H8" s="161"/>
      <c r="I8" s="161"/>
      <c r="J8" s="161"/>
    </row>
    <row r="9" spans="1:10" ht="13" x14ac:dyDescent="0.15">
      <c r="A9" s="162"/>
      <c r="B9" s="162"/>
      <c r="C9" s="161"/>
      <c r="D9" s="161"/>
      <c r="E9" s="161"/>
      <c r="F9" s="161"/>
      <c r="G9" s="161"/>
      <c r="H9" s="161"/>
      <c r="I9" s="161"/>
      <c r="J9" s="161"/>
    </row>
    <row r="10" spans="1:10" ht="13" x14ac:dyDescent="0.15">
      <c r="A10" s="162"/>
      <c r="B10" s="162"/>
      <c r="C10" s="161"/>
      <c r="D10" s="161"/>
      <c r="E10" s="161"/>
      <c r="F10" s="161"/>
      <c r="G10" s="161"/>
      <c r="H10" s="161"/>
      <c r="I10" s="161"/>
      <c r="J10" s="161"/>
    </row>
    <row r="11" spans="1:10" ht="13" x14ac:dyDescent="0.15">
      <c r="A11" s="162"/>
      <c r="B11" s="162"/>
      <c r="C11" s="161"/>
      <c r="D11" s="161"/>
      <c r="E11" s="161"/>
      <c r="F11" s="161"/>
      <c r="G11" s="161"/>
      <c r="H11" s="161"/>
      <c r="I11" s="161"/>
      <c r="J11" s="161"/>
    </row>
    <row r="12" spans="1:10" ht="13" x14ac:dyDescent="0.15">
      <c r="A12" s="162"/>
      <c r="B12" s="162"/>
      <c r="C12" s="161"/>
      <c r="D12" s="161"/>
      <c r="E12" s="161"/>
      <c r="F12" s="161"/>
      <c r="G12" s="161"/>
      <c r="H12" s="161"/>
      <c r="I12" s="161"/>
      <c r="J12" s="161"/>
    </row>
    <row r="13" spans="1:10" ht="13" x14ac:dyDescent="0.15">
      <c r="A13" s="162"/>
      <c r="B13" s="162"/>
      <c r="C13" s="161"/>
      <c r="D13" s="161"/>
      <c r="E13" s="161"/>
      <c r="F13" s="161"/>
      <c r="G13" s="161"/>
      <c r="H13" s="161"/>
      <c r="I13" s="161"/>
      <c r="J13" s="161"/>
    </row>
    <row r="14" spans="1:10" ht="13" x14ac:dyDescent="0.15">
      <c r="A14" s="162"/>
      <c r="B14" s="162"/>
      <c r="C14" s="161"/>
      <c r="D14" s="161"/>
      <c r="E14" s="161"/>
      <c r="F14" s="161"/>
      <c r="G14" s="161"/>
      <c r="H14" s="161"/>
      <c r="I14" s="161"/>
      <c r="J14" s="161"/>
    </row>
    <row r="15" spans="1:10" ht="13" x14ac:dyDescent="0.15">
      <c r="A15" s="162"/>
      <c r="B15" s="162"/>
      <c r="C15" s="161"/>
      <c r="D15" s="161"/>
      <c r="E15" s="161"/>
      <c r="F15" s="161"/>
      <c r="G15" s="161"/>
      <c r="H15" s="161"/>
      <c r="I15" s="161"/>
      <c r="J15" s="161"/>
    </row>
    <row r="16" spans="1:10" ht="13" x14ac:dyDescent="0.15">
      <c r="A16" s="162"/>
      <c r="B16" s="162"/>
      <c r="C16" s="161"/>
      <c r="D16" s="161"/>
      <c r="E16" s="161"/>
      <c r="F16" s="161"/>
      <c r="G16" s="161"/>
      <c r="H16" s="161"/>
      <c r="I16" s="161"/>
      <c r="J16" s="161"/>
    </row>
    <row r="17" spans="1:10" ht="13" x14ac:dyDescent="0.15">
      <c r="A17" s="162"/>
      <c r="B17" s="162"/>
      <c r="C17" s="161"/>
      <c r="D17" s="161"/>
      <c r="E17" s="161"/>
      <c r="F17" s="161"/>
      <c r="G17" s="161"/>
      <c r="H17" s="161"/>
      <c r="I17" s="161"/>
      <c r="J17" s="161"/>
    </row>
    <row r="18" spans="1:10" ht="13" x14ac:dyDescent="0.15">
      <c r="A18" s="162"/>
      <c r="B18" s="162"/>
      <c r="C18" s="161"/>
      <c r="D18" s="161"/>
      <c r="E18" s="161"/>
      <c r="F18" s="161"/>
      <c r="G18" s="161"/>
      <c r="H18" s="161"/>
      <c r="I18" s="161"/>
      <c r="J18" s="161"/>
    </row>
    <row r="19" spans="1:10" ht="13" x14ac:dyDescent="0.15">
      <c r="A19" s="162"/>
      <c r="B19" s="162"/>
      <c r="C19" s="161"/>
      <c r="D19" s="161"/>
      <c r="E19" s="161"/>
      <c r="F19" s="161"/>
      <c r="G19" s="161"/>
      <c r="H19" s="161"/>
      <c r="I19" s="161"/>
      <c r="J19" s="161"/>
    </row>
    <row r="20" spans="1:10" ht="13" x14ac:dyDescent="0.15">
      <c r="A20" s="162"/>
      <c r="B20" s="162"/>
      <c r="C20" s="161"/>
      <c r="D20" s="161"/>
      <c r="E20" s="161"/>
      <c r="F20" s="161"/>
      <c r="G20" s="161"/>
      <c r="H20" s="161"/>
      <c r="I20" s="161"/>
      <c r="J20" s="161"/>
    </row>
    <row r="21" spans="1:10" ht="13" x14ac:dyDescent="0.15">
      <c r="A21" s="162"/>
      <c r="B21" s="162"/>
      <c r="C21" s="161"/>
      <c r="D21" s="161"/>
      <c r="E21" s="161"/>
      <c r="F21" s="161"/>
      <c r="G21" s="161"/>
      <c r="H21" s="161"/>
      <c r="I21" s="161"/>
      <c r="J21" s="161"/>
    </row>
    <row r="22" spans="1:10" ht="13" x14ac:dyDescent="0.15">
      <c r="A22" s="162"/>
      <c r="B22" s="162"/>
      <c r="C22" s="161"/>
      <c r="D22" s="161"/>
      <c r="E22" s="161"/>
      <c r="F22" s="161"/>
      <c r="G22" s="161"/>
      <c r="H22" s="161"/>
      <c r="I22" s="161"/>
      <c r="J22" s="161"/>
    </row>
    <row r="23" spans="1:10" ht="13" x14ac:dyDescent="0.15">
      <c r="A23" s="162"/>
      <c r="B23" s="162"/>
      <c r="C23" s="161"/>
      <c r="D23" s="161"/>
      <c r="E23" s="161"/>
      <c r="F23" s="161"/>
      <c r="G23" s="161"/>
      <c r="H23" s="161"/>
      <c r="I23" s="161"/>
      <c r="J23" s="161"/>
    </row>
    <row r="24" spans="1:10" ht="13" x14ac:dyDescent="0.15">
      <c r="A24" s="162"/>
      <c r="B24" s="162"/>
      <c r="C24" s="161"/>
      <c r="D24" s="161"/>
      <c r="E24" s="161"/>
      <c r="F24" s="161"/>
      <c r="G24" s="161"/>
      <c r="H24" s="161"/>
      <c r="I24" s="161"/>
      <c r="J24" s="161"/>
    </row>
    <row r="25" spans="1:10" ht="13" x14ac:dyDescent="0.15">
      <c r="A25" s="162"/>
      <c r="B25" s="162"/>
      <c r="C25" s="161"/>
      <c r="D25" s="161"/>
      <c r="E25" s="161"/>
      <c r="F25" s="161"/>
      <c r="G25" s="161"/>
      <c r="H25" s="161"/>
      <c r="I25" s="161"/>
      <c r="J25" s="161"/>
    </row>
    <row r="26" spans="1:10" ht="13" x14ac:dyDescent="0.15">
      <c r="A26" s="162"/>
      <c r="B26" s="162"/>
      <c r="C26" s="161"/>
      <c r="D26" s="161"/>
      <c r="E26" s="161"/>
      <c r="F26" s="161"/>
      <c r="G26" s="161"/>
      <c r="H26" s="161"/>
      <c r="I26" s="161"/>
      <c r="J26" s="161"/>
    </row>
    <row r="27" spans="1:10" ht="13" x14ac:dyDescent="0.15">
      <c r="A27" s="162"/>
      <c r="B27" s="162"/>
      <c r="C27" s="161"/>
      <c r="D27" s="161"/>
      <c r="E27" s="161"/>
      <c r="F27" s="161"/>
      <c r="G27" s="161"/>
      <c r="H27" s="161"/>
      <c r="I27" s="161"/>
      <c r="J27" s="161"/>
    </row>
    <row r="28" spans="1:10" ht="13" x14ac:dyDescent="0.15">
      <c r="A28" s="162"/>
      <c r="B28" s="162"/>
      <c r="C28" s="161"/>
      <c r="D28" s="161"/>
      <c r="E28" s="161"/>
      <c r="F28" s="161"/>
      <c r="G28" s="161"/>
      <c r="H28" s="161"/>
      <c r="I28" s="161"/>
      <c r="J28" s="161"/>
    </row>
    <row r="29" spans="1:10" ht="13" x14ac:dyDescent="0.15">
      <c r="A29" s="162"/>
      <c r="B29" s="162"/>
      <c r="C29" s="161"/>
      <c r="D29" s="161"/>
      <c r="E29" s="161"/>
      <c r="F29" s="161"/>
      <c r="G29" s="161"/>
      <c r="H29" s="161"/>
      <c r="I29" s="161"/>
      <c r="J29" s="161"/>
    </row>
    <row r="30" spans="1:10" ht="13" x14ac:dyDescent="0.15">
      <c r="A30" s="162"/>
      <c r="B30" s="162"/>
      <c r="C30" s="161"/>
      <c r="D30" s="161"/>
      <c r="E30" s="161"/>
      <c r="F30" s="161"/>
      <c r="G30" s="161"/>
      <c r="H30" s="161"/>
      <c r="I30" s="161"/>
      <c r="J30" s="161"/>
    </row>
    <row r="31" spans="1:10" ht="13" x14ac:dyDescent="0.15">
      <c r="A31" s="162"/>
      <c r="B31" s="162"/>
      <c r="C31" s="161"/>
      <c r="D31" s="161"/>
      <c r="E31" s="161"/>
      <c r="F31" s="161"/>
      <c r="G31" s="161"/>
      <c r="H31" s="161"/>
      <c r="I31" s="161"/>
      <c r="J31" s="161"/>
    </row>
    <row r="32" spans="1:10" ht="13" x14ac:dyDescent="0.15">
      <c r="A32" s="162"/>
      <c r="B32" s="162"/>
      <c r="C32" s="161"/>
      <c r="D32" s="161"/>
      <c r="E32" s="161"/>
      <c r="F32" s="161"/>
      <c r="G32" s="161"/>
      <c r="H32" s="161"/>
      <c r="I32" s="161"/>
      <c r="J32" s="161"/>
    </row>
    <row r="33" spans="1:10" ht="13" x14ac:dyDescent="0.15">
      <c r="A33" s="162"/>
      <c r="B33" s="162"/>
      <c r="C33" s="161"/>
      <c r="D33" s="161"/>
      <c r="E33" s="161"/>
      <c r="F33" s="161"/>
      <c r="G33" s="161"/>
      <c r="H33" s="161"/>
      <c r="I33" s="161"/>
      <c r="J33" s="161"/>
    </row>
    <row r="34" spans="1:10" ht="13" x14ac:dyDescent="0.15">
      <c r="A34" s="162"/>
      <c r="B34" s="162"/>
      <c r="C34" s="161"/>
      <c r="D34" s="161"/>
      <c r="E34" s="161"/>
      <c r="F34" s="161"/>
      <c r="G34" s="161"/>
      <c r="H34" s="161"/>
      <c r="I34" s="161"/>
      <c r="J34" s="161"/>
    </row>
  </sheetData>
  <sheetProtection algorithmName="SHA-512" hashValue="AUfZ+yT4mbyMqRY6rpxKXkRgwEosBnANjwktPg1lVk2UGY3Kl1KGlIsQE57iM26RjtB3/aPMvQno04+M+a4ZGA==" saltValue="HwfzzkEdyLhvxB7zfmNAcw==" spinCount="100000" sheet="1" objects="1" scenarios="1" selectLockedCells="1" selectUnlockedCells="1"/>
  <pageMargins left="0.75" right="0.75" top="1" bottom="1" header="0" footer="0"/>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56AEE-E545-C542-99D1-A1C505BD227C}">
  <dimension ref="A3:E23"/>
  <sheetViews>
    <sheetView workbookViewId="0"/>
  </sheetViews>
  <sheetFormatPr baseColWidth="10" defaultRowHeight="19" x14ac:dyDescent="0.25"/>
  <cols>
    <col min="1" max="1" width="28" style="75" customWidth="1"/>
    <col min="2" max="2" width="29.33203125" style="75" customWidth="1"/>
    <col min="3" max="4" width="28.83203125" style="75" customWidth="1"/>
    <col min="5" max="5" width="30.1640625" style="75" customWidth="1"/>
    <col min="6" max="16384" width="10.83203125" style="75"/>
  </cols>
  <sheetData>
    <row r="3" spans="1:4" x14ac:dyDescent="0.25">
      <c r="A3" s="654" t="s">
        <v>46</v>
      </c>
      <c r="B3" s="654"/>
      <c r="C3" s="654"/>
      <c r="D3" s="654"/>
    </row>
    <row r="4" spans="1:4" x14ac:dyDescent="0.25">
      <c r="B4" s="76" t="s">
        <v>40</v>
      </c>
      <c r="C4" s="76" t="s">
        <v>41</v>
      </c>
      <c r="D4" s="76" t="s">
        <v>42</v>
      </c>
    </row>
    <row r="5" spans="1:4" x14ac:dyDescent="0.25">
      <c r="A5" s="77" t="s">
        <v>34</v>
      </c>
      <c r="B5" s="148"/>
      <c r="C5" s="148"/>
      <c r="D5" s="148"/>
    </row>
    <row r="6" spans="1:4" x14ac:dyDescent="0.25">
      <c r="A6" s="77" t="s">
        <v>35</v>
      </c>
      <c r="B6" s="148"/>
      <c r="C6" s="148"/>
      <c r="D6" s="148"/>
    </row>
    <row r="7" spans="1:4" x14ac:dyDescent="0.25">
      <c r="A7" s="77" t="s">
        <v>36</v>
      </c>
      <c r="B7" s="148"/>
      <c r="C7" s="148"/>
      <c r="D7" s="148"/>
    </row>
    <row r="8" spans="1:4" x14ac:dyDescent="0.25">
      <c r="A8" s="77" t="s">
        <v>37</v>
      </c>
      <c r="B8" s="149"/>
      <c r="C8" s="149"/>
      <c r="D8" s="149"/>
    </row>
    <row r="11" spans="1:4" x14ac:dyDescent="0.25">
      <c r="A11" s="654" t="s">
        <v>47</v>
      </c>
      <c r="B11" s="654"/>
      <c r="C11" s="654"/>
      <c r="D11" s="654"/>
    </row>
    <row r="12" spans="1:4" x14ac:dyDescent="0.25">
      <c r="B12" s="76" t="s">
        <v>43</v>
      </c>
      <c r="C12" s="76" t="s">
        <v>44</v>
      </c>
      <c r="D12" s="76" t="s">
        <v>45</v>
      </c>
    </row>
    <row r="13" spans="1:4" x14ac:dyDescent="0.25">
      <c r="A13" s="77" t="s">
        <v>34</v>
      </c>
      <c r="B13" s="78">
        <f>D5</f>
        <v>0</v>
      </c>
      <c r="C13" s="78"/>
      <c r="D13" s="78"/>
    </row>
    <row r="14" spans="1:4" x14ac:dyDescent="0.25">
      <c r="A14" s="77" t="s">
        <v>35</v>
      </c>
      <c r="B14" s="78">
        <f>D6</f>
        <v>0</v>
      </c>
      <c r="C14" s="78"/>
      <c r="D14" s="78"/>
    </row>
    <row r="15" spans="1:4" x14ac:dyDescent="0.25">
      <c r="A15" s="77" t="s">
        <v>36</v>
      </c>
      <c r="B15" s="78">
        <f>D7</f>
        <v>0</v>
      </c>
      <c r="C15" s="78"/>
      <c r="D15" s="78"/>
    </row>
    <row r="16" spans="1:4" x14ac:dyDescent="0.25">
      <c r="A16" s="77" t="s">
        <v>37</v>
      </c>
      <c r="B16" s="78">
        <f>D8</f>
        <v>0</v>
      </c>
      <c r="C16" s="78"/>
      <c r="D16" s="78"/>
    </row>
    <row r="18" spans="1:5" x14ac:dyDescent="0.25">
      <c r="A18" s="654" t="s">
        <v>48</v>
      </c>
      <c r="B18" s="654"/>
      <c r="C18" s="654"/>
      <c r="D18" s="654"/>
      <c r="E18" s="654"/>
    </row>
    <row r="19" spans="1:5" x14ac:dyDescent="0.25">
      <c r="B19" s="76" t="s">
        <v>49</v>
      </c>
      <c r="C19" s="76" t="s">
        <v>50</v>
      </c>
      <c r="D19" s="76" t="s">
        <v>51</v>
      </c>
      <c r="E19" s="76" t="s">
        <v>52</v>
      </c>
    </row>
    <row r="20" spans="1:5" x14ac:dyDescent="0.25">
      <c r="A20" s="77" t="s">
        <v>34</v>
      </c>
      <c r="B20" s="78"/>
      <c r="C20" s="78"/>
      <c r="D20" s="78"/>
      <c r="E20" s="78"/>
    </row>
    <row r="21" spans="1:5" x14ac:dyDescent="0.25">
      <c r="A21" s="77" t="s">
        <v>35</v>
      </c>
      <c r="B21" s="78"/>
      <c r="C21" s="78"/>
      <c r="D21" s="78"/>
      <c r="E21" s="78"/>
    </row>
    <row r="22" spans="1:5" x14ac:dyDescent="0.25">
      <c r="A22" s="77" t="s">
        <v>36</v>
      </c>
      <c r="B22" s="78"/>
      <c r="C22" s="78"/>
      <c r="D22" s="78"/>
      <c r="E22" s="78"/>
    </row>
    <row r="23" spans="1:5" x14ac:dyDescent="0.25">
      <c r="A23" s="77" t="s">
        <v>37</v>
      </c>
      <c r="B23" s="78"/>
      <c r="C23" s="78"/>
      <c r="D23" s="78"/>
      <c r="E23" s="78"/>
    </row>
  </sheetData>
  <mergeCells count="3">
    <mergeCell ref="A3:D3"/>
    <mergeCell ref="A11:D11"/>
    <mergeCell ref="A18:E1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D583-2586-E641-AE7C-D098FD58538E}">
  <dimension ref="A2:O56"/>
  <sheetViews>
    <sheetView showGridLines="0" topLeftCell="A47" zoomScale="139" workbookViewId="0"/>
  </sheetViews>
  <sheetFormatPr baseColWidth="10" defaultRowHeight="19" x14ac:dyDescent="0.25"/>
  <cols>
    <col min="1" max="1" width="53" style="81" customWidth="1"/>
    <col min="2" max="2" width="14.33203125" style="81" customWidth="1"/>
    <col min="3" max="3" width="16.6640625" style="75" customWidth="1"/>
    <col min="4" max="4" width="14.5" style="75" customWidth="1"/>
    <col min="5" max="5" width="15.1640625" style="75" customWidth="1"/>
    <col min="6" max="6" width="17.1640625" style="75" customWidth="1"/>
    <col min="7" max="7" width="13.83203125" style="75" customWidth="1"/>
    <col min="8" max="16384" width="10.83203125" style="75"/>
  </cols>
  <sheetData>
    <row r="2" spans="1:15" ht="40" x14ac:dyDescent="0.25">
      <c r="A2" s="82" t="s">
        <v>53</v>
      </c>
      <c r="B2" s="105"/>
      <c r="C2" s="83" t="s">
        <v>17</v>
      </c>
      <c r="D2" s="83" t="s">
        <v>18</v>
      </c>
      <c r="E2" s="83" t="s">
        <v>19</v>
      </c>
      <c r="F2" s="83" t="s">
        <v>20</v>
      </c>
      <c r="G2" s="83" t="s">
        <v>100</v>
      </c>
      <c r="I2" s="80"/>
      <c r="J2" s="80"/>
      <c r="K2" s="80"/>
      <c r="L2" s="80"/>
      <c r="M2" s="80"/>
      <c r="N2" s="80"/>
      <c r="O2" s="80"/>
    </row>
    <row r="3" spans="1:15" ht="40" customHeight="1" x14ac:dyDescent="0.25">
      <c r="A3" s="84" t="s">
        <v>54</v>
      </c>
      <c r="B3" s="655"/>
      <c r="C3" s="143"/>
      <c r="D3" s="143"/>
      <c r="E3" s="143"/>
      <c r="F3" s="141"/>
      <c r="G3" s="141"/>
      <c r="I3" s="80"/>
      <c r="J3" s="80"/>
      <c r="K3" s="80"/>
      <c r="L3" s="112"/>
      <c r="M3" s="80"/>
      <c r="N3" s="80"/>
      <c r="O3" s="112"/>
    </row>
    <row r="4" spans="1:15" ht="40" x14ac:dyDescent="0.25">
      <c r="A4" s="84" t="s">
        <v>55</v>
      </c>
      <c r="B4" s="655"/>
      <c r="C4" s="144"/>
      <c r="D4" s="144"/>
      <c r="E4" s="144"/>
      <c r="F4" s="144"/>
      <c r="G4" s="141"/>
      <c r="I4" s="110"/>
      <c r="J4" s="110"/>
      <c r="K4" s="110"/>
      <c r="L4" s="110"/>
      <c r="M4" s="110"/>
      <c r="N4" s="110"/>
      <c r="O4" s="110"/>
    </row>
    <row r="5" spans="1:15" ht="40" x14ac:dyDescent="0.25">
      <c r="A5" s="84" t="s">
        <v>56</v>
      </c>
      <c r="B5" s="655"/>
      <c r="C5" s="144"/>
      <c r="D5" s="144"/>
      <c r="E5" s="144"/>
      <c r="F5" s="144"/>
      <c r="G5" s="141"/>
      <c r="I5" s="110"/>
      <c r="J5" s="110"/>
      <c r="K5" s="110"/>
      <c r="L5" s="110"/>
      <c r="M5" s="110"/>
      <c r="N5" s="110"/>
      <c r="O5" s="110"/>
    </row>
    <row r="6" spans="1:15" ht="40" customHeight="1" x14ac:dyDescent="0.25">
      <c r="A6" s="84" t="s">
        <v>57</v>
      </c>
      <c r="B6" s="655"/>
      <c r="C6" s="144"/>
      <c r="D6" s="144"/>
      <c r="E6" s="144"/>
      <c r="F6" s="144"/>
      <c r="G6" s="141"/>
      <c r="I6" s="110"/>
      <c r="J6" s="110"/>
      <c r="K6" s="110"/>
      <c r="L6" s="110"/>
      <c r="M6" s="110"/>
      <c r="N6" s="110"/>
      <c r="O6" s="110"/>
    </row>
    <row r="7" spans="1:15" ht="20" x14ac:dyDescent="0.25">
      <c r="A7" s="84" t="s">
        <v>58</v>
      </c>
      <c r="B7" s="655"/>
      <c r="C7" s="143"/>
      <c r="D7" s="143"/>
      <c r="E7" s="143"/>
      <c r="F7" s="143"/>
      <c r="G7" s="141"/>
      <c r="I7" s="110"/>
      <c r="J7" s="110"/>
      <c r="K7" s="110"/>
      <c r="L7" s="111"/>
      <c r="M7" s="111"/>
      <c r="N7" s="110"/>
      <c r="O7" s="111"/>
    </row>
    <row r="8" spans="1:15" ht="20" x14ac:dyDescent="0.25">
      <c r="A8" s="84" t="s">
        <v>59</v>
      </c>
      <c r="B8" s="655"/>
      <c r="C8" s="143"/>
      <c r="D8" s="143"/>
      <c r="E8" s="143"/>
      <c r="F8" s="143"/>
      <c r="G8" s="141"/>
      <c r="I8" s="110"/>
      <c r="J8" s="110"/>
      <c r="K8" s="110"/>
      <c r="L8" s="111"/>
      <c r="M8" s="111"/>
      <c r="N8" s="110"/>
      <c r="O8" s="111"/>
    </row>
    <row r="9" spans="1:15" s="7" customFormat="1" ht="34" hidden="1" customHeight="1" x14ac:dyDescent="0.2">
      <c r="A9" s="8" t="s">
        <v>60</v>
      </c>
      <c r="B9" s="655"/>
      <c r="C9" s="144"/>
      <c r="D9" s="144"/>
      <c r="E9" s="144"/>
      <c r="F9" s="142"/>
      <c r="G9" s="141"/>
      <c r="I9" s="110" t="s">
        <v>60</v>
      </c>
      <c r="J9" s="110">
        <v>0</v>
      </c>
      <c r="K9" s="110">
        <v>0</v>
      </c>
      <c r="L9" s="110">
        <v>207</v>
      </c>
      <c r="M9" s="110">
        <v>45</v>
      </c>
      <c r="N9" s="110">
        <v>32</v>
      </c>
      <c r="O9" s="110">
        <v>284</v>
      </c>
    </row>
    <row r="10" spans="1:15" s="7" customFormat="1" ht="34" hidden="1" customHeight="1" x14ac:dyDescent="0.2">
      <c r="A10" s="8" t="s">
        <v>61</v>
      </c>
      <c r="B10" s="655"/>
      <c r="C10" s="144"/>
      <c r="D10" s="144"/>
      <c r="E10" s="144"/>
      <c r="F10" s="142"/>
      <c r="G10" s="141"/>
      <c r="I10" s="110" t="s">
        <v>61</v>
      </c>
      <c r="J10" s="110">
        <v>0</v>
      </c>
      <c r="K10" s="110">
        <v>0</v>
      </c>
      <c r="L10" s="110">
        <v>0</v>
      </c>
      <c r="M10" s="110">
        <v>0</v>
      </c>
      <c r="N10" s="110">
        <v>0</v>
      </c>
      <c r="O10" s="110">
        <v>0</v>
      </c>
    </row>
    <row r="11" spans="1:15" ht="60" x14ac:dyDescent="0.25">
      <c r="A11" s="84" t="s">
        <v>62</v>
      </c>
      <c r="B11" s="655"/>
      <c r="C11" s="144"/>
      <c r="D11" s="144"/>
      <c r="E11" s="144"/>
      <c r="F11" s="144"/>
      <c r="G11" s="141"/>
      <c r="I11" s="110"/>
      <c r="J11" s="110"/>
      <c r="K11" s="110"/>
      <c r="L11" s="110"/>
      <c r="M11" s="110"/>
      <c r="N11" s="110"/>
      <c r="O11" s="110"/>
    </row>
    <row r="12" spans="1:15" ht="40" x14ac:dyDescent="0.25">
      <c r="A12" s="84" t="s">
        <v>63</v>
      </c>
      <c r="B12" s="655"/>
      <c r="C12" s="144"/>
      <c r="D12" s="144"/>
      <c r="E12" s="144"/>
      <c r="F12" s="144"/>
      <c r="G12" s="141"/>
      <c r="I12" s="110"/>
      <c r="J12" s="110"/>
      <c r="K12" s="110"/>
      <c r="L12" s="110"/>
      <c r="M12" s="110"/>
      <c r="N12" s="110"/>
      <c r="O12" s="110"/>
    </row>
    <row r="13" spans="1:15" ht="20" x14ac:dyDescent="0.25">
      <c r="A13" s="84" t="s">
        <v>64</v>
      </c>
      <c r="B13" s="655"/>
      <c r="C13" s="144"/>
      <c r="D13" s="144"/>
      <c r="E13" s="143"/>
      <c r="F13" s="144"/>
      <c r="G13" s="141"/>
      <c r="I13" s="110"/>
      <c r="J13" s="110"/>
      <c r="K13" s="110"/>
      <c r="L13" s="110"/>
      <c r="M13" s="110"/>
      <c r="N13" s="110"/>
      <c r="O13" s="110"/>
    </row>
    <row r="14" spans="1:15" ht="40" x14ac:dyDescent="0.25">
      <c r="A14" s="84" t="s">
        <v>65</v>
      </c>
      <c r="B14" s="655"/>
      <c r="C14" s="144"/>
      <c r="D14" s="144"/>
      <c r="E14" s="144"/>
      <c r="F14" s="144"/>
      <c r="G14" s="141"/>
      <c r="I14" s="110"/>
      <c r="J14" s="110"/>
      <c r="K14" s="110"/>
      <c r="L14" s="110"/>
      <c r="M14" s="110"/>
      <c r="N14" s="110"/>
      <c r="O14" s="110"/>
    </row>
    <row r="15" spans="1:15" ht="20" x14ac:dyDescent="0.25">
      <c r="A15" s="84" t="s">
        <v>66</v>
      </c>
      <c r="B15" s="655"/>
      <c r="C15" s="144"/>
      <c r="D15" s="144"/>
      <c r="E15" s="144"/>
      <c r="F15" s="144"/>
      <c r="G15" s="141"/>
      <c r="I15" s="110"/>
      <c r="J15" s="110"/>
      <c r="K15" s="110"/>
      <c r="L15" s="110"/>
      <c r="M15" s="110"/>
      <c r="N15" s="110"/>
      <c r="O15" s="110"/>
    </row>
    <row r="16" spans="1:15" ht="20" x14ac:dyDescent="0.25">
      <c r="A16" s="84" t="s">
        <v>67</v>
      </c>
      <c r="B16" s="655"/>
      <c r="C16" s="144"/>
      <c r="D16" s="144"/>
      <c r="E16" s="143"/>
      <c r="F16" s="144"/>
      <c r="G16" s="141"/>
      <c r="I16" s="110"/>
      <c r="J16" s="110"/>
      <c r="K16" s="110"/>
      <c r="L16" s="110"/>
      <c r="M16" s="110"/>
      <c r="N16" s="110"/>
      <c r="O16" s="110"/>
    </row>
    <row r="17" spans="1:15" ht="20" x14ac:dyDescent="0.25">
      <c r="A17" s="84" t="s">
        <v>68</v>
      </c>
      <c r="B17" s="655"/>
      <c r="C17" s="144"/>
      <c r="D17" s="144"/>
      <c r="E17" s="144"/>
      <c r="F17" s="144"/>
      <c r="G17" s="141"/>
      <c r="I17" s="110"/>
      <c r="J17" s="110"/>
      <c r="K17" s="110"/>
      <c r="L17" s="110"/>
      <c r="M17" s="110"/>
      <c r="N17" s="110"/>
      <c r="O17" s="110"/>
    </row>
    <row r="18" spans="1:15" ht="20" x14ac:dyDescent="0.25">
      <c r="A18" s="84" t="s">
        <v>69</v>
      </c>
      <c r="B18" s="655"/>
      <c r="C18" s="144"/>
      <c r="D18" s="144"/>
      <c r="E18" s="144"/>
      <c r="F18" s="144"/>
      <c r="G18" s="141"/>
      <c r="I18" s="110"/>
      <c r="J18" s="110"/>
      <c r="K18" s="110"/>
      <c r="L18" s="110"/>
      <c r="M18" s="110"/>
      <c r="N18" s="110"/>
      <c r="O18" s="110"/>
    </row>
    <row r="19" spans="1:15" ht="20" hidden="1" customHeight="1" x14ac:dyDescent="0.25">
      <c r="A19" s="145" t="s">
        <v>70</v>
      </c>
      <c r="B19" s="655"/>
      <c r="C19" s="144"/>
      <c r="D19" s="144"/>
      <c r="E19" s="144"/>
      <c r="F19" s="142"/>
      <c r="G19" s="141"/>
      <c r="I19" s="110" t="s">
        <v>70</v>
      </c>
      <c r="J19" s="110">
        <v>0</v>
      </c>
      <c r="K19" s="110">
        <v>0</v>
      </c>
      <c r="L19" s="110">
        <v>0</v>
      </c>
      <c r="M19" s="110">
        <v>0</v>
      </c>
      <c r="N19" s="110">
        <v>0</v>
      </c>
      <c r="O19" s="110">
        <v>0</v>
      </c>
    </row>
    <row r="20" spans="1:15" ht="20" x14ac:dyDescent="0.25">
      <c r="A20" s="84" t="s">
        <v>71</v>
      </c>
      <c r="B20" s="655"/>
      <c r="C20" s="144"/>
      <c r="D20" s="144"/>
      <c r="E20" s="144"/>
      <c r="F20" s="144"/>
      <c r="G20" s="141"/>
      <c r="I20" s="110"/>
      <c r="J20" s="110"/>
      <c r="K20" s="110"/>
      <c r="L20" s="110"/>
      <c r="M20" s="110"/>
      <c r="N20" s="110"/>
      <c r="O20" s="110"/>
    </row>
    <row r="21" spans="1:15" ht="40" x14ac:dyDescent="0.25">
      <c r="A21" s="84" t="s">
        <v>72</v>
      </c>
      <c r="B21" s="655"/>
      <c r="C21" s="144"/>
      <c r="D21" s="144"/>
      <c r="E21" s="144"/>
      <c r="F21" s="144"/>
      <c r="G21" s="141"/>
      <c r="I21" s="110"/>
      <c r="J21" s="110"/>
      <c r="K21" s="110"/>
      <c r="L21" s="110"/>
      <c r="M21" s="110"/>
      <c r="N21" s="110"/>
      <c r="O21" s="110"/>
    </row>
    <row r="22" spans="1:15" ht="40" x14ac:dyDescent="0.25">
      <c r="A22" s="84" t="s">
        <v>73</v>
      </c>
      <c r="B22" s="655"/>
      <c r="C22" s="144"/>
      <c r="D22" s="144"/>
      <c r="E22" s="144"/>
      <c r="F22" s="144"/>
      <c r="G22" s="141"/>
      <c r="I22" s="110"/>
      <c r="J22" s="110"/>
      <c r="K22" s="110"/>
      <c r="L22" s="110"/>
      <c r="M22" s="110"/>
      <c r="N22" s="110"/>
      <c r="O22" s="110"/>
    </row>
    <row r="23" spans="1:15" ht="40" x14ac:dyDescent="0.25">
      <c r="A23" s="84" t="s">
        <v>74</v>
      </c>
      <c r="B23" s="655"/>
      <c r="C23" s="144"/>
      <c r="D23" s="144"/>
      <c r="E23" s="144"/>
      <c r="F23" s="142"/>
      <c r="G23" s="141"/>
      <c r="I23" s="110"/>
      <c r="J23" s="110"/>
      <c r="K23" s="110"/>
      <c r="L23" s="110"/>
      <c r="M23" s="110"/>
      <c r="N23" s="110"/>
      <c r="O23" s="110"/>
    </row>
    <row r="24" spans="1:15" s="7" customFormat="1" ht="17" hidden="1" customHeight="1" x14ac:dyDescent="0.2">
      <c r="A24" s="8" t="s">
        <v>75</v>
      </c>
      <c r="B24" s="655"/>
      <c r="C24" s="144"/>
      <c r="D24" s="144"/>
      <c r="E24" s="144"/>
      <c r="F24" s="142"/>
      <c r="G24" s="141"/>
      <c r="I24" s="110" t="s">
        <v>75</v>
      </c>
      <c r="J24" s="110">
        <v>0</v>
      </c>
      <c r="K24" s="110">
        <v>0</v>
      </c>
      <c r="L24" s="110">
        <v>0</v>
      </c>
      <c r="M24" s="110">
        <v>0</v>
      </c>
      <c r="N24" s="110">
        <v>0</v>
      </c>
      <c r="O24" s="110">
        <v>0</v>
      </c>
    </row>
    <row r="25" spans="1:15" ht="20" x14ac:dyDescent="0.25">
      <c r="A25" s="84" t="s">
        <v>76</v>
      </c>
      <c r="B25" s="655"/>
      <c r="C25" s="143"/>
      <c r="D25" s="143"/>
      <c r="E25" s="143"/>
      <c r="F25" s="142"/>
      <c r="G25" s="141"/>
      <c r="I25" s="110"/>
      <c r="J25" s="110"/>
      <c r="K25" s="110"/>
      <c r="L25" s="111"/>
      <c r="M25" s="110"/>
      <c r="N25" s="110"/>
      <c r="O25" s="111"/>
    </row>
    <row r="26" spans="1:15" s="7" customFormat="1" ht="17" hidden="1" customHeight="1" x14ac:dyDescent="0.2">
      <c r="A26" s="8" t="s">
        <v>77</v>
      </c>
      <c r="B26" s="655"/>
      <c r="C26" s="144"/>
      <c r="D26" s="144"/>
      <c r="E26" s="144"/>
      <c r="F26" s="142"/>
      <c r="G26" s="141"/>
      <c r="I26" s="110" t="s">
        <v>77</v>
      </c>
      <c r="J26" s="110">
        <v>0</v>
      </c>
      <c r="K26" s="110">
        <v>0</v>
      </c>
      <c r="L26" s="110">
        <v>0</v>
      </c>
      <c r="M26" s="110">
        <v>0</v>
      </c>
      <c r="N26" s="110">
        <v>0</v>
      </c>
      <c r="O26" s="110">
        <v>0</v>
      </c>
    </row>
    <row r="27" spans="1:15" s="7" customFormat="1" ht="17" hidden="1" customHeight="1" x14ac:dyDescent="0.2">
      <c r="A27" s="8" t="s">
        <v>78</v>
      </c>
      <c r="B27" s="655"/>
      <c r="C27" s="144"/>
      <c r="D27" s="144"/>
      <c r="E27" s="144"/>
      <c r="F27" s="142"/>
      <c r="G27" s="141"/>
      <c r="I27" s="110" t="s">
        <v>78</v>
      </c>
      <c r="J27" s="110">
        <v>0</v>
      </c>
      <c r="K27" s="110">
        <v>0</v>
      </c>
      <c r="L27" s="110">
        <v>0</v>
      </c>
      <c r="M27" s="110">
        <v>0</v>
      </c>
      <c r="N27" s="110">
        <v>0</v>
      </c>
      <c r="O27" s="110">
        <v>0</v>
      </c>
    </row>
    <row r="28" spans="1:15" ht="20" x14ac:dyDescent="0.25">
      <c r="A28" s="84" t="s">
        <v>79</v>
      </c>
      <c r="B28" s="655"/>
      <c r="C28" s="144"/>
      <c r="D28" s="144"/>
      <c r="E28" s="144"/>
      <c r="F28" s="142"/>
      <c r="G28" s="141"/>
      <c r="I28" s="110"/>
      <c r="J28" s="110"/>
      <c r="K28" s="110"/>
      <c r="L28" s="110"/>
      <c r="M28" s="110"/>
      <c r="N28" s="110"/>
      <c r="O28" s="111"/>
    </row>
    <row r="29" spans="1:15" ht="40" x14ac:dyDescent="0.25">
      <c r="A29" s="84" t="s">
        <v>80</v>
      </c>
      <c r="B29" s="655"/>
      <c r="C29" s="144"/>
      <c r="D29" s="144"/>
      <c r="E29" s="144"/>
      <c r="F29" s="142"/>
      <c r="G29" s="141"/>
      <c r="I29" s="110"/>
      <c r="J29" s="110"/>
      <c r="K29" s="110"/>
      <c r="L29" s="110"/>
      <c r="M29" s="110"/>
      <c r="N29" s="110"/>
      <c r="O29" s="110"/>
    </row>
    <row r="30" spans="1:15" s="7" customFormat="1" ht="34" hidden="1" customHeight="1" x14ac:dyDescent="0.2">
      <c r="A30" s="8" t="s">
        <v>81</v>
      </c>
      <c r="B30" s="655"/>
      <c r="C30" s="144"/>
      <c r="D30" s="144"/>
      <c r="E30" s="144"/>
      <c r="F30" s="142"/>
      <c r="G30" s="141"/>
      <c r="I30" s="110" t="s">
        <v>81</v>
      </c>
      <c r="J30" s="110">
        <v>0</v>
      </c>
      <c r="K30" s="110">
        <v>0</v>
      </c>
      <c r="L30" s="110">
        <v>0</v>
      </c>
      <c r="M30" s="110">
        <v>0</v>
      </c>
      <c r="N30" s="110">
        <v>0</v>
      </c>
      <c r="O30" s="110">
        <v>0</v>
      </c>
    </row>
    <row r="31" spans="1:15" ht="60" x14ac:dyDescent="0.25">
      <c r="A31" s="84" t="s">
        <v>82</v>
      </c>
      <c r="B31" s="655"/>
      <c r="C31" s="144"/>
      <c r="D31" s="144"/>
      <c r="E31" s="144"/>
      <c r="F31" s="142"/>
      <c r="G31" s="141"/>
      <c r="I31" s="110"/>
      <c r="J31" s="110"/>
      <c r="K31" s="110"/>
      <c r="L31" s="110"/>
      <c r="M31" s="110"/>
      <c r="N31" s="110"/>
      <c r="O31" s="111"/>
    </row>
    <row r="32" spans="1:15" s="7" customFormat="1" ht="17" hidden="1" customHeight="1" x14ac:dyDescent="0.2">
      <c r="A32" s="8" t="s">
        <v>83</v>
      </c>
      <c r="B32" s="655"/>
      <c r="C32" s="144"/>
      <c r="D32" s="144"/>
      <c r="E32" s="144"/>
      <c r="F32" s="142"/>
      <c r="G32" s="141"/>
      <c r="I32" s="110" t="s">
        <v>83</v>
      </c>
      <c r="J32" s="110">
        <v>0</v>
      </c>
      <c r="K32" s="110">
        <v>0</v>
      </c>
      <c r="L32" s="110">
        <v>0</v>
      </c>
      <c r="M32" s="110">
        <v>0</v>
      </c>
      <c r="N32" s="110">
        <v>0</v>
      </c>
      <c r="O32" s="110">
        <v>0</v>
      </c>
    </row>
    <row r="33" spans="1:15" s="7" customFormat="1" ht="17" hidden="1" customHeight="1" x14ac:dyDescent="0.2">
      <c r="A33" s="8" t="s">
        <v>84</v>
      </c>
      <c r="B33" s="655"/>
      <c r="C33" s="144"/>
      <c r="D33" s="144"/>
      <c r="E33" s="144"/>
      <c r="F33" s="142"/>
      <c r="G33" s="141"/>
      <c r="I33" s="110" t="s">
        <v>84</v>
      </c>
      <c r="J33" s="110">
        <v>0</v>
      </c>
      <c r="K33" s="110">
        <v>0</v>
      </c>
      <c r="L33" s="110">
        <v>0</v>
      </c>
      <c r="M33" s="110">
        <v>0</v>
      </c>
      <c r="N33" s="110">
        <v>0</v>
      </c>
      <c r="O33" s="110">
        <v>0</v>
      </c>
    </row>
    <row r="34" spans="1:15" s="7" customFormat="1" ht="17" hidden="1" customHeight="1" x14ac:dyDescent="0.2">
      <c r="A34" s="8" t="s">
        <v>85</v>
      </c>
      <c r="B34" s="655"/>
      <c r="C34" s="144"/>
      <c r="D34" s="144"/>
      <c r="E34" s="144"/>
      <c r="F34" s="142"/>
      <c r="G34" s="141"/>
      <c r="I34" s="110" t="s">
        <v>85</v>
      </c>
      <c r="J34" s="110">
        <v>0</v>
      </c>
      <c r="K34" s="110">
        <v>0</v>
      </c>
      <c r="L34" s="110">
        <v>0</v>
      </c>
      <c r="M34" s="110">
        <v>0</v>
      </c>
      <c r="N34" s="110">
        <v>0</v>
      </c>
      <c r="O34" s="110">
        <v>0</v>
      </c>
    </row>
    <row r="35" spans="1:15" ht="20" x14ac:dyDescent="0.25">
      <c r="A35" s="84" t="s">
        <v>86</v>
      </c>
      <c r="B35" s="655"/>
      <c r="C35" s="144"/>
      <c r="D35" s="144"/>
      <c r="E35" s="144"/>
      <c r="F35" s="142"/>
      <c r="G35" s="141"/>
      <c r="I35" s="110"/>
      <c r="J35" s="110"/>
      <c r="K35" s="110"/>
      <c r="L35" s="110"/>
      <c r="M35" s="110"/>
      <c r="N35" s="110"/>
      <c r="O35" s="110"/>
    </row>
    <row r="36" spans="1:15" ht="20" x14ac:dyDescent="0.25">
      <c r="A36" s="84" t="s">
        <v>87</v>
      </c>
      <c r="B36" s="655"/>
      <c r="C36" s="143"/>
      <c r="D36" s="143"/>
      <c r="E36" s="143"/>
      <c r="F36" s="142"/>
      <c r="G36" s="141"/>
      <c r="I36" s="110"/>
      <c r="J36" s="110"/>
      <c r="K36" s="110"/>
      <c r="L36" s="110"/>
      <c r="M36" s="110"/>
      <c r="N36" s="110"/>
      <c r="O36" s="111"/>
    </row>
    <row r="37" spans="1:15" s="7" customFormat="1" ht="34" hidden="1" customHeight="1" x14ac:dyDescent="0.2">
      <c r="A37" s="8" t="s">
        <v>88</v>
      </c>
      <c r="B37" s="655"/>
      <c r="C37" s="144"/>
      <c r="D37" s="144"/>
      <c r="E37" s="144"/>
      <c r="F37" s="142"/>
      <c r="G37" s="141"/>
      <c r="I37" s="110" t="s">
        <v>88</v>
      </c>
      <c r="J37" s="110">
        <v>0</v>
      </c>
      <c r="K37" s="110">
        <v>0</v>
      </c>
      <c r="L37" s="110">
        <v>0</v>
      </c>
      <c r="M37" s="110">
        <v>0</v>
      </c>
      <c r="N37" s="110">
        <v>0</v>
      </c>
      <c r="O37" s="110">
        <v>0</v>
      </c>
    </row>
    <row r="38" spans="1:15" s="7" customFormat="1" ht="17" hidden="1" customHeight="1" x14ac:dyDescent="0.2">
      <c r="A38" s="8" t="s">
        <v>89</v>
      </c>
      <c r="B38" s="655"/>
      <c r="C38" s="144"/>
      <c r="D38" s="144"/>
      <c r="E38" s="144"/>
      <c r="F38" s="142"/>
      <c r="G38" s="141"/>
      <c r="I38" s="110" t="s">
        <v>89</v>
      </c>
      <c r="J38" s="110">
        <v>0</v>
      </c>
      <c r="K38" s="110">
        <v>0</v>
      </c>
      <c r="L38" s="110">
        <v>0</v>
      </c>
      <c r="M38" s="110">
        <v>0</v>
      </c>
      <c r="N38" s="110">
        <v>0</v>
      </c>
      <c r="O38" s="110">
        <v>0</v>
      </c>
    </row>
    <row r="39" spans="1:15" s="7" customFormat="1" ht="17" hidden="1" customHeight="1" x14ac:dyDescent="0.2">
      <c r="A39" s="8" t="s">
        <v>90</v>
      </c>
      <c r="B39" s="655"/>
      <c r="C39" s="144"/>
      <c r="D39" s="144"/>
      <c r="E39" s="144"/>
      <c r="F39" s="142"/>
      <c r="G39" s="141"/>
      <c r="I39" s="110" t="s">
        <v>90</v>
      </c>
      <c r="J39" s="110">
        <v>0</v>
      </c>
      <c r="K39" s="110">
        <v>0</v>
      </c>
      <c r="L39" s="110">
        <v>0</v>
      </c>
      <c r="M39" s="110">
        <v>0</v>
      </c>
      <c r="N39" s="110">
        <v>0</v>
      </c>
      <c r="O39" s="110">
        <v>0</v>
      </c>
    </row>
    <row r="40" spans="1:15" s="7" customFormat="1" ht="17" hidden="1" customHeight="1" x14ac:dyDescent="0.2">
      <c r="A40" s="8" t="s">
        <v>91</v>
      </c>
      <c r="B40" s="655"/>
      <c r="C40" s="144"/>
      <c r="D40" s="144"/>
      <c r="E40" s="144"/>
      <c r="F40" s="142"/>
      <c r="G40" s="141"/>
      <c r="I40" s="110" t="s">
        <v>91</v>
      </c>
      <c r="J40" s="110">
        <v>0</v>
      </c>
      <c r="K40" s="110">
        <v>0</v>
      </c>
      <c r="L40" s="110">
        <v>0</v>
      </c>
      <c r="M40" s="110">
        <v>0</v>
      </c>
      <c r="N40" s="110">
        <v>0</v>
      </c>
      <c r="O40" s="110">
        <v>0</v>
      </c>
    </row>
    <row r="41" spans="1:15" s="7" customFormat="1" ht="17" hidden="1" customHeight="1" x14ac:dyDescent="0.2">
      <c r="A41" s="8" t="s">
        <v>92</v>
      </c>
      <c r="B41" s="655"/>
      <c r="C41" s="144"/>
      <c r="D41" s="144"/>
      <c r="E41" s="144"/>
      <c r="F41" s="142"/>
      <c r="G41" s="141"/>
      <c r="I41" s="110" t="s">
        <v>92</v>
      </c>
      <c r="J41" s="110">
        <v>0</v>
      </c>
      <c r="K41" s="110">
        <v>0</v>
      </c>
      <c r="L41" s="110">
        <v>0</v>
      </c>
      <c r="M41" s="110">
        <v>0</v>
      </c>
      <c r="N41" s="110">
        <v>0</v>
      </c>
      <c r="O41" s="110">
        <v>0</v>
      </c>
    </row>
    <row r="42" spans="1:15" ht="20" x14ac:dyDescent="0.25">
      <c r="A42" s="84" t="s">
        <v>93</v>
      </c>
      <c r="B42" s="655"/>
      <c r="C42" s="143"/>
      <c r="D42" s="143"/>
      <c r="E42" s="143"/>
      <c r="F42" s="141"/>
      <c r="G42" s="141"/>
      <c r="I42" s="110"/>
      <c r="J42" s="110"/>
      <c r="K42" s="110"/>
      <c r="L42" s="111"/>
      <c r="M42" s="111"/>
      <c r="N42" s="110"/>
      <c r="O42" s="111"/>
    </row>
    <row r="43" spans="1:15" ht="20" x14ac:dyDescent="0.25">
      <c r="A43" s="84" t="s">
        <v>94</v>
      </c>
      <c r="B43" s="655"/>
      <c r="C43" s="143"/>
      <c r="D43" s="143"/>
      <c r="E43" s="143"/>
      <c r="F43" s="142"/>
      <c r="G43" s="141"/>
      <c r="I43" s="110"/>
      <c r="J43" s="110"/>
      <c r="K43" s="110"/>
      <c r="L43" s="111"/>
      <c r="M43" s="110"/>
      <c r="N43" s="110"/>
      <c r="O43" s="111"/>
    </row>
    <row r="44" spans="1:15" s="7" customFormat="1" ht="34" hidden="1" customHeight="1" x14ac:dyDescent="0.2">
      <c r="A44" s="8" t="s">
        <v>95</v>
      </c>
      <c r="B44" s="655"/>
      <c r="C44" s="144"/>
      <c r="D44" s="144"/>
      <c r="E44" s="144"/>
      <c r="F44" s="142"/>
      <c r="G44" s="141"/>
      <c r="I44" s="110" t="s">
        <v>95</v>
      </c>
      <c r="J44" s="110">
        <v>0</v>
      </c>
      <c r="K44" s="110">
        <v>0</v>
      </c>
      <c r="L44" s="110">
        <v>0</v>
      </c>
      <c r="M44" s="110">
        <v>0</v>
      </c>
      <c r="N44" s="110">
        <v>0</v>
      </c>
      <c r="O44" s="110">
        <v>0</v>
      </c>
    </row>
    <row r="45" spans="1:15" ht="20" x14ac:dyDescent="0.25">
      <c r="A45" s="84" t="s">
        <v>96</v>
      </c>
      <c r="B45" s="655"/>
      <c r="C45" s="144"/>
      <c r="D45" s="144"/>
      <c r="E45" s="144"/>
      <c r="F45" s="142"/>
      <c r="G45" s="141"/>
      <c r="I45" s="110"/>
      <c r="J45" s="110"/>
      <c r="K45" s="110"/>
      <c r="L45" s="110"/>
      <c r="M45" s="110"/>
      <c r="N45" s="110"/>
      <c r="O45" s="110"/>
    </row>
    <row r="46" spans="1:15" s="7" customFormat="1" ht="34" hidden="1" customHeight="1" x14ac:dyDescent="0.2">
      <c r="A46" s="8" t="s">
        <v>97</v>
      </c>
      <c r="B46" s="655"/>
      <c r="C46" s="144"/>
      <c r="D46" s="144"/>
      <c r="E46" s="144"/>
      <c r="F46" s="142"/>
      <c r="G46" s="141"/>
      <c r="I46" s="110" t="s">
        <v>97</v>
      </c>
      <c r="J46" s="110">
        <v>0</v>
      </c>
      <c r="K46" s="110">
        <v>0</v>
      </c>
      <c r="L46" s="110">
        <v>0</v>
      </c>
      <c r="M46" s="110">
        <v>0</v>
      </c>
      <c r="N46" s="110">
        <v>0</v>
      </c>
      <c r="O46" s="110">
        <v>0</v>
      </c>
    </row>
    <row r="47" spans="1:15" ht="40" x14ac:dyDescent="0.25">
      <c r="A47" s="84" t="s">
        <v>98</v>
      </c>
      <c r="B47" s="655"/>
      <c r="C47" s="144"/>
      <c r="D47" s="144"/>
      <c r="E47" s="144"/>
      <c r="F47" s="142"/>
      <c r="G47" s="141"/>
      <c r="I47" s="110"/>
      <c r="J47" s="110"/>
      <c r="K47" s="110"/>
      <c r="L47" s="110"/>
      <c r="M47" s="110"/>
      <c r="N47" s="110"/>
      <c r="O47" s="110"/>
    </row>
    <row r="48" spans="1:15" ht="20" x14ac:dyDescent="0.25">
      <c r="A48" s="84" t="s">
        <v>99</v>
      </c>
      <c r="B48" s="655"/>
      <c r="C48" s="144"/>
      <c r="D48" s="143"/>
      <c r="E48" s="143"/>
      <c r="F48" s="142"/>
      <c r="G48" s="141"/>
      <c r="I48" s="110"/>
      <c r="J48" s="110"/>
      <c r="K48" s="110"/>
      <c r="L48" s="110"/>
      <c r="M48" s="110"/>
      <c r="N48" s="110"/>
      <c r="O48" s="111"/>
    </row>
    <row r="49" spans="1:15" x14ac:dyDescent="0.25">
      <c r="D49" s="110"/>
      <c r="E49" s="110"/>
      <c r="I49" s="110"/>
      <c r="J49"/>
      <c r="K49"/>
      <c r="L49"/>
      <c r="M49"/>
      <c r="N49"/>
      <c r="O49"/>
    </row>
    <row r="51" spans="1:15" ht="20" x14ac:dyDescent="0.25">
      <c r="A51" s="84" t="s">
        <v>146</v>
      </c>
      <c r="B51" s="84"/>
      <c r="C51" s="95" t="e">
        <f>C20/C36</f>
        <v>#DIV/0!</v>
      </c>
      <c r="D51" s="95" t="e">
        <f t="shared" ref="D51:G51" si="0">D20/D36</f>
        <v>#DIV/0!</v>
      </c>
      <c r="E51" s="95" t="e">
        <f t="shared" si="0"/>
        <v>#DIV/0!</v>
      </c>
      <c r="F51" s="95" t="e">
        <f t="shared" si="0"/>
        <v>#DIV/0!</v>
      </c>
      <c r="G51" s="95" t="e">
        <f t="shared" si="0"/>
        <v>#DIV/0!</v>
      </c>
    </row>
    <row r="52" spans="1:15" ht="20" x14ac:dyDescent="0.25">
      <c r="A52" s="84" t="s">
        <v>147</v>
      </c>
      <c r="B52" s="84" t="s">
        <v>246</v>
      </c>
      <c r="C52" s="106" t="e">
        <f>C28/C20</f>
        <v>#DIV/0!</v>
      </c>
      <c r="D52" s="106" t="e">
        <f t="shared" ref="D52:G52" si="1">D28/D20</f>
        <v>#DIV/0!</v>
      </c>
      <c r="E52" s="106" t="e">
        <f t="shared" si="1"/>
        <v>#DIV/0!</v>
      </c>
      <c r="F52" s="106" t="e">
        <f t="shared" si="1"/>
        <v>#DIV/0!</v>
      </c>
      <c r="G52" s="106" t="e">
        <f t="shared" si="1"/>
        <v>#DIV/0!</v>
      </c>
    </row>
    <row r="53" spans="1:15" ht="20" x14ac:dyDescent="0.25">
      <c r="A53" s="84" t="s">
        <v>148</v>
      </c>
      <c r="B53" s="84"/>
      <c r="C53" s="106" t="e">
        <f>(C20/C36)</f>
        <v>#DIV/0!</v>
      </c>
      <c r="D53" s="106" t="e">
        <f t="shared" ref="D53:G53" si="2">D20/D36</f>
        <v>#DIV/0!</v>
      </c>
      <c r="E53" s="106" t="e">
        <f t="shared" si="2"/>
        <v>#DIV/0!</v>
      </c>
      <c r="F53" s="106" t="e">
        <f t="shared" si="2"/>
        <v>#DIV/0!</v>
      </c>
      <c r="G53" s="106" t="e">
        <f t="shared" si="2"/>
        <v>#DIV/0!</v>
      </c>
    </row>
    <row r="54" spans="1:15" x14ac:dyDescent="0.25">
      <c r="B54" s="115"/>
      <c r="C54" s="115"/>
      <c r="D54" s="115"/>
      <c r="E54" s="115"/>
      <c r="F54" s="115"/>
      <c r="G54" s="115"/>
    </row>
    <row r="55" spans="1:15" x14ac:dyDescent="0.25">
      <c r="B55" s="84">
        <v>2021</v>
      </c>
      <c r="C55" s="86">
        <v>2022</v>
      </c>
      <c r="F55" s="115"/>
    </row>
    <row r="56" spans="1:15" ht="20" x14ac:dyDescent="0.25">
      <c r="A56" s="126" t="s">
        <v>267</v>
      </c>
      <c r="B56" s="127"/>
      <c r="C56" s="86"/>
    </row>
  </sheetData>
  <autoFilter ref="A2:H47" xr:uid="{03A0D583-2586-E641-AE7C-D098FD58538E}"/>
  <mergeCells count="1">
    <mergeCell ref="B3:B4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3B19C-9763-A04B-A3A6-4FC8C23DDCEF}">
  <dimension ref="A1:L59"/>
  <sheetViews>
    <sheetView topLeftCell="D52" zoomScale="150" workbookViewId="0"/>
  </sheetViews>
  <sheetFormatPr baseColWidth="10" defaultRowHeight="19" x14ac:dyDescent="0.25"/>
  <cols>
    <col min="1" max="1" width="96.5" style="75" customWidth="1"/>
    <col min="2" max="2" width="32.6640625" style="75" customWidth="1"/>
    <col min="3" max="6" width="24.5" style="75" customWidth="1"/>
    <col min="7" max="7" width="10.83203125" style="75"/>
    <col min="8" max="8" width="17" style="75" customWidth="1"/>
    <col min="9" max="9" width="22.1640625" style="75" customWidth="1"/>
    <col min="10" max="16384" width="10.83203125" style="75"/>
  </cols>
  <sheetData>
    <row r="1" spans="1:9" x14ac:dyDescent="0.25">
      <c r="B1" s="76" t="s">
        <v>17</v>
      </c>
      <c r="C1" s="76" t="s">
        <v>18</v>
      </c>
      <c r="D1" s="76" t="s">
        <v>19</v>
      </c>
      <c r="E1" s="76" t="s">
        <v>133</v>
      </c>
      <c r="F1" s="76" t="s">
        <v>100</v>
      </c>
    </row>
    <row r="2" spans="1:9" ht="20" x14ac:dyDescent="0.25">
      <c r="A2" s="87" t="s">
        <v>101</v>
      </c>
      <c r="B2" s="88"/>
      <c r="C2" s="88"/>
      <c r="D2" s="88"/>
      <c r="E2" s="88"/>
      <c r="F2" s="88"/>
    </row>
    <row r="3" spans="1:9" ht="20" x14ac:dyDescent="0.25">
      <c r="A3" s="88" t="s">
        <v>53</v>
      </c>
      <c r="B3" s="88" t="s">
        <v>102</v>
      </c>
      <c r="C3" s="88" t="s">
        <v>102</v>
      </c>
      <c r="D3" s="88" t="s">
        <v>102</v>
      </c>
      <c r="E3" s="88" t="s">
        <v>102</v>
      </c>
      <c r="F3" s="88" t="s">
        <v>102</v>
      </c>
      <c r="H3" s="109"/>
      <c r="I3" s="109"/>
    </row>
    <row r="4" spans="1:9" ht="20" x14ac:dyDescent="0.25">
      <c r="A4" s="89" t="s">
        <v>103</v>
      </c>
      <c r="B4" s="90"/>
      <c r="C4" s="90"/>
      <c r="D4" s="90"/>
      <c r="E4" s="79"/>
      <c r="F4" s="89">
        <f>SUM(B4:E4)</f>
        <v>0</v>
      </c>
      <c r="H4" s="110"/>
      <c r="I4" s="110"/>
    </row>
    <row r="5" spans="1:9" ht="40" customHeight="1" x14ac:dyDescent="0.25">
      <c r="A5" s="89" t="s">
        <v>104</v>
      </c>
      <c r="B5" s="90"/>
      <c r="C5" s="90"/>
      <c r="D5" s="90"/>
      <c r="E5" s="79"/>
      <c r="F5" s="89">
        <f t="shared" ref="F5:F11" si="0">SUM(B5:E5)</f>
        <v>0</v>
      </c>
      <c r="H5" s="110"/>
      <c r="I5" s="111"/>
    </row>
    <row r="6" spans="1:9" ht="40" x14ac:dyDescent="0.25">
      <c r="A6" s="89" t="s">
        <v>105</v>
      </c>
      <c r="B6" s="90"/>
      <c r="C6" s="90"/>
      <c r="D6" s="90"/>
      <c r="E6" s="79"/>
      <c r="F6" s="89">
        <f t="shared" si="0"/>
        <v>0</v>
      </c>
      <c r="H6" s="110"/>
      <c r="I6" s="110"/>
    </row>
    <row r="7" spans="1:9" ht="18" customHeight="1" x14ac:dyDescent="0.25">
      <c r="A7" s="89" t="s">
        <v>106</v>
      </c>
      <c r="B7" s="90"/>
      <c r="C7" s="79"/>
      <c r="D7" s="79"/>
      <c r="E7" s="79"/>
      <c r="F7" s="89">
        <f t="shared" si="0"/>
        <v>0</v>
      </c>
      <c r="H7" s="110"/>
      <c r="I7" s="111"/>
    </row>
    <row r="8" spans="1:9" ht="40" x14ac:dyDescent="0.25">
      <c r="A8" s="89" t="s">
        <v>107</v>
      </c>
      <c r="B8" s="90"/>
      <c r="C8" s="90"/>
      <c r="D8" s="90"/>
      <c r="E8" s="79"/>
      <c r="F8" s="89">
        <f t="shared" si="0"/>
        <v>0</v>
      </c>
      <c r="H8" s="110"/>
      <c r="I8" s="110"/>
    </row>
    <row r="9" spans="1:9" ht="20" x14ac:dyDescent="0.25">
      <c r="A9" s="89" t="s">
        <v>108</v>
      </c>
      <c r="B9" s="90"/>
      <c r="C9" s="90"/>
      <c r="D9" s="90"/>
      <c r="E9" s="79"/>
      <c r="F9" s="89">
        <f t="shared" si="0"/>
        <v>0</v>
      </c>
      <c r="H9" s="110"/>
      <c r="I9" s="110"/>
    </row>
    <row r="10" spans="1:9" ht="40" hidden="1" x14ac:dyDescent="0.25">
      <c r="A10" s="92" t="s">
        <v>109</v>
      </c>
      <c r="B10" s="90">
        <v>0</v>
      </c>
      <c r="C10" s="90">
        <v>0</v>
      </c>
      <c r="D10" s="90">
        <v>0</v>
      </c>
      <c r="E10" s="89"/>
      <c r="F10" s="89">
        <f t="shared" si="0"/>
        <v>0</v>
      </c>
      <c r="H10" s="110"/>
      <c r="I10" s="110"/>
    </row>
    <row r="11" spans="1:9" ht="20" hidden="1" x14ac:dyDescent="0.25">
      <c r="A11" s="92" t="s">
        <v>110</v>
      </c>
      <c r="B11" s="90">
        <v>0</v>
      </c>
      <c r="C11" s="90">
        <v>0</v>
      </c>
      <c r="D11" s="90">
        <v>0</v>
      </c>
      <c r="E11" s="89"/>
      <c r="F11" s="89">
        <f t="shared" si="0"/>
        <v>0</v>
      </c>
      <c r="H11" s="110"/>
      <c r="I11" s="110"/>
    </row>
    <row r="12" spans="1:9" ht="20" x14ac:dyDescent="0.25">
      <c r="A12" s="93" t="s">
        <v>111</v>
      </c>
      <c r="B12" s="82"/>
      <c r="C12" s="82"/>
      <c r="D12" s="82"/>
      <c r="E12" s="82"/>
      <c r="F12" s="82"/>
      <c r="H12" s="661"/>
      <c r="I12" s="661"/>
    </row>
    <row r="13" spans="1:9" ht="20" x14ac:dyDescent="0.25">
      <c r="A13" s="82" t="s">
        <v>53</v>
      </c>
      <c r="B13" s="82" t="s">
        <v>102</v>
      </c>
      <c r="C13" s="82" t="s">
        <v>102</v>
      </c>
      <c r="D13" s="82" t="s">
        <v>102</v>
      </c>
      <c r="E13" s="82" t="s">
        <v>102</v>
      </c>
      <c r="F13" s="82" t="s">
        <v>102</v>
      </c>
      <c r="H13" s="109"/>
      <c r="I13" s="109"/>
    </row>
    <row r="14" spans="1:9" ht="40" x14ac:dyDescent="0.25">
      <c r="A14" s="89" t="s">
        <v>112</v>
      </c>
      <c r="B14" s="85"/>
      <c r="C14" s="79"/>
      <c r="D14" s="79"/>
      <c r="E14" s="79"/>
      <c r="F14" s="89">
        <f t="shared" ref="F14:F30" si="1">SUM(B14:E14)</f>
        <v>0</v>
      </c>
      <c r="H14" s="110"/>
      <c r="I14" s="111"/>
    </row>
    <row r="15" spans="1:9" ht="20" x14ac:dyDescent="0.25">
      <c r="A15" s="89" t="s">
        <v>113</v>
      </c>
      <c r="B15" s="85"/>
      <c r="C15" s="79"/>
      <c r="D15" s="79"/>
      <c r="E15" s="79"/>
      <c r="F15" s="89">
        <f t="shared" si="1"/>
        <v>0</v>
      </c>
      <c r="H15" s="110"/>
      <c r="I15" s="111"/>
    </row>
    <row r="16" spans="1:9" ht="40" x14ac:dyDescent="0.25">
      <c r="A16" s="89" t="s">
        <v>114</v>
      </c>
      <c r="B16" s="86"/>
      <c r="C16" s="79"/>
      <c r="D16" s="79"/>
      <c r="E16" s="79"/>
      <c r="F16" s="89">
        <f t="shared" si="1"/>
        <v>0</v>
      </c>
      <c r="H16" s="110"/>
      <c r="I16" s="111"/>
    </row>
    <row r="17" spans="1:9" ht="20" x14ac:dyDescent="0.25">
      <c r="A17" s="89" t="s">
        <v>115</v>
      </c>
      <c r="B17" s="86"/>
      <c r="C17" s="90"/>
      <c r="D17" s="79"/>
      <c r="E17" s="79"/>
      <c r="F17" s="89">
        <f t="shared" si="1"/>
        <v>0</v>
      </c>
      <c r="H17" s="110"/>
      <c r="I17" s="110"/>
    </row>
    <row r="18" spans="1:9" ht="40" hidden="1" customHeight="1" x14ac:dyDescent="0.25">
      <c r="A18" s="92" t="s">
        <v>116</v>
      </c>
      <c r="B18" s="86"/>
      <c r="C18" s="90"/>
      <c r="D18" s="79"/>
      <c r="E18" s="79"/>
      <c r="F18" s="89">
        <f t="shared" si="1"/>
        <v>0</v>
      </c>
      <c r="H18" s="110"/>
      <c r="I18" s="110"/>
    </row>
    <row r="19" spans="1:9" ht="20" hidden="1" customHeight="1" x14ac:dyDescent="0.25">
      <c r="A19" s="92" t="s">
        <v>117</v>
      </c>
      <c r="B19" s="86"/>
      <c r="C19" s="90"/>
      <c r="D19" s="79"/>
      <c r="E19" s="79"/>
      <c r="F19" s="89">
        <f t="shared" si="1"/>
        <v>0</v>
      </c>
      <c r="H19" s="110"/>
      <c r="I19" s="110"/>
    </row>
    <row r="20" spans="1:9" ht="40" hidden="1" customHeight="1" x14ac:dyDescent="0.25">
      <c r="A20" s="92" t="s">
        <v>118</v>
      </c>
      <c r="B20" s="86"/>
      <c r="C20" s="90"/>
      <c r="D20" s="79"/>
      <c r="E20" s="79"/>
      <c r="F20" s="89">
        <f t="shared" si="1"/>
        <v>0</v>
      </c>
      <c r="H20" s="110"/>
      <c r="I20" s="110"/>
    </row>
    <row r="21" spans="1:9" ht="20" hidden="1" customHeight="1" x14ac:dyDescent="0.25">
      <c r="A21" s="92" t="s">
        <v>119</v>
      </c>
      <c r="B21" s="86"/>
      <c r="C21" s="90"/>
      <c r="D21" s="79"/>
      <c r="E21" s="79"/>
      <c r="F21" s="89">
        <f t="shared" si="1"/>
        <v>0</v>
      </c>
      <c r="H21" s="110"/>
      <c r="I21" s="110"/>
    </row>
    <row r="22" spans="1:9" ht="40" hidden="1" customHeight="1" x14ac:dyDescent="0.25">
      <c r="A22" s="92" t="s">
        <v>120</v>
      </c>
      <c r="B22" s="86"/>
      <c r="C22" s="90"/>
      <c r="D22" s="79"/>
      <c r="E22" s="79"/>
      <c r="F22" s="89">
        <f t="shared" si="1"/>
        <v>0</v>
      </c>
      <c r="H22" s="110"/>
      <c r="I22" s="110"/>
    </row>
    <row r="23" spans="1:9" ht="20" hidden="1" customHeight="1" x14ac:dyDescent="0.25">
      <c r="A23" s="92" t="s">
        <v>121</v>
      </c>
      <c r="B23" s="86"/>
      <c r="C23" s="90"/>
      <c r="D23" s="79"/>
      <c r="E23" s="79"/>
      <c r="F23" s="89">
        <f t="shared" si="1"/>
        <v>0</v>
      </c>
      <c r="H23" s="110"/>
      <c r="I23" s="110"/>
    </row>
    <row r="24" spans="1:9" ht="40" hidden="1" customHeight="1" x14ac:dyDescent="0.25">
      <c r="A24" s="92" t="s">
        <v>122</v>
      </c>
      <c r="B24" s="86"/>
      <c r="C24" s="90"/>
      <c r="D24" s="79"/>
      <c r="E24" s="79"/>
      <c r="F24" s="89">
        <f t="shared" si="1"/>
        <v>0</v>
      </c>
      <c r="H24" s="110"/>
      <c r="I24" s="110"/>
    </row>
    <row r="25" spans="1:9" ht="20" hidden="1" customHeight="1" x14ac:dyDescent="0.25">
      <c r="A25" s="92" t="s">
        <v>123</v>
      </c>
      <c r="B25" s="86"/>
      <c r="C25" s="90"/>
      <c r="D25" s="79"/>
      <c r="E25" s="79"/>
      <c r="F25" s="89">
        <f t="shared" si="1"/>
        <v>0</v>
      </c>
      <c r="H25" s="110"/>
      <c r="I25" s="110"/>
    </row>
    <row r="26" spans="1:9" ht="40" hidden="1" customHeight="1" x14ac:dyDescent="0.25">
      <c r="A26" s="92" t="s">
        <v>124</v>
      </c>
      <c r="B26" s="86"/>
      <c r="C26" s="90"/>
      <c r="D26" s="79"/>
      <c r="E26" s="79"/>
      <c r="F26" s="89">
        <f t="shared" si="1"/>
        <v>0</v>
      </c>
      <c r="H26" s="110"/>
      <c r="I26" s="110"/>
    </row>
    <row r="27" spans="1:9" ht="20" hidden="1" customHeight="1" x14ac:dyDescent="0.25">
      <c r="A27" s="92" t="s">
        <v>125</v>
      </c>
      <c r="B27" s="86"/>
      <c r="C27" s="90"/>
      <c r="D27" s="79"/>
      <c r="E27" s="79"/>
      <c r="F27" s="89">
        <f t="shared" si="1"/>
        <v>0</v>
      </c>
      <c r="H27" s="110"/>
      <c r="I27" s="110"/>
    </row>
    <row r="28" spans="1:9" ht="40" x14ac:dyDescent="0.25">
      <c r="A28" s="89" t="s">
        <v>126</v>
      </c>
      <c r="B28" s="85"/>
      <c r="C28" s="79"/>
      <c r="D28" s="79"/>
      <c r="E28" s="79"/>
      <c r="F28" s="89">
        <f t="shared" si="1"/>
        <v>0</v>
      </c>
      <c r="H28" s="110"/>
      <c r="I28" s="111"/>
    </row>
    <row r="29" spans="1:9" ht="20" x14ac:dyDescent="0.25">
      <c r="A29" s="89" t="s">
        <v>127</v>
      </c>
      <c r="B29" s="86"/>
      <c r="C29" s="79"/>
      <c r="D29" s="79"/>
      <c r="E29" s="79"/>
      <c r="F29" s="89">
        <f t="shared" si="1"/>
        <v>0</v>
      </c>
      <c r="H29" s="110"/>
      <c r="I29" s="111"/>
    </row>
    <row r="30" spans="1:9" ht="40" x14ac:dyDescent="0.25">
      <c r="A30" s="89" t="s">
        <v>128</v>
      </c>
      <c r="B30" s="86"/>
      <c r="C30" s="90"/>
      <c r="D30" s="79"/>
      <c r="E30" s="79"/>
      <c r="F30" s="89">
        <f t="shared" si="1"/>
        <v>0</v>
      </c>
      <c r="H30" s="110"/>
      <c r="I30" s="110"/>
    </row>
    <row r="31" spans="1:9" ht="20" x14ac:dyDescent="0.25">
      <c r="A31" s="89" t="s">
        <v>129</v>
      </c>
      <c r="B31" s="86"/>
      <c r="C31" s="90"/>
      <c r="D31" s="79"/>
      <c r="E31" s="79"/>
      <c r="F31" s="89">
        <f>SUM(B31:E31)</f>
        <v>0</v>
      </c>
      <c r="H31" s="110"/>
      <c r="I31" s="110"/>
    </row>
    <row r="32" spans="1:9" ht="20" x14ac:dyDescent="0.25">
      <c r="A32" s="82" t="s">
        <v>237</v>
      </c>
      <c r="B32" s="82"/>
      <c r="C32" s="82"/>
      <c r="D32" s="82"/>
      <c r="E32" s="82"/>
      <c r="F32" s="82"/>
      <c r="H32" s="662"/>
      <c r="I32" s="662"/>
    </row>
    <row r="33" spans="1:9" ht="20" x14ac:dyDescent="0.25">
      <c r="A33" s="82" t="s">
        <v>53</v>
      </c>
      <c r="B33" s="82" t="s">
        <v>102</v>
      </c>
      <c r="C33" s="82" t="s">
        <v>102</v>
      </c>
      <c r="D33" s="82" t="s">
        <v>102</v>
      </c>
      <c r="E33" s="82" t="s">
        <v>102</v>
      </c>
      <c r="F33" s="82" t="s">
        <v>102</v>
      </c>
      <c r="H33" s="662"/>
      <c r="I33" s="662"/>
    </row>
    <row r="34" spans="1:9" ht="20" x14ac:dyDescent="0.25">
      <c r="A34" s="89" t="s">
        <v>130</v>
      </c>
      <c r="B34" s="86"/>
      <c r="C34" s="90"/>
      <c r="D34" s="90"/>
      <c r="E34" s="79"/>
      <c r="F34" s="89">
        <f t="shared" ref="F34:F36" si="2">SUM(B34:E34)</f>
        <v>0</v>
      </c>
      <c r="H34" s="662"/>
      <c r="I34" s="662"/>
    </row>
    <row r="35" spans="1:9" ht="20" x14ac:dyDescent="0.25">
      <c r="A35" s="89" t="s">
        <v>131</v>
      </c>
      <c r="B35" s="86"/>
      <c r="C35" s="90"/>
      <c r="D35" s="90"/>
      <c r="E35" s="79"/>
      <c r="F35" s="89">
        <f t="shared" si="2"/>
        <v>0</v>
      </c>
      <c r="H35" s="662"/>
      <c r="I35" s="662"/>
    </row>
    <row r="36" spans="1:9" ht="20" x14ac:dyDescent="0.25">
      <c r="A36" s="89" t="s">
        <v>132</v>
      </c>
      <c r="B36" s="86"/>
      <c r="C36" s="90"/>
      <c r="D36" s="90"/>
      <c r="E36" s="79"/>
      <c r="F36" s="89">
        <f t="shared" si="2"/>
        <v>0</v>
      </c>
      <c r="H36" s="662"/>
      <c r="I36" s="662"/>
    </row>
    <row r="37" spans="1:9" x14ac:dyDescent="0.25">
      <c r="H37" s="662"/>
      <c r="I37" s="662"/>
    </row>
    <row r="38" spans="1:9" x14ac:dyDescent="0.25">
      <c r="B38" s="76" t="s">
        <v>17</v>
      </c>
      <c r="C38" s="76" t="s">
        <v>18</v>
      </c>
      <c r="D38" s="76" t="s">
        <v>19</v>
      </c>
      <c r="E38" s="76" t="s">
        <v>133</v>
      </c>
      <c r="F38" s="76" t="s">
        <v>100</v>
      </c>
      <c r="H38" s="662"/>
      <c r="I38" s="662"/>
    </row>
    <row r="39" spans="1:9" ht="20" x14ac:dyDescent="0.25">
      <c r="A39" s="87" t="s">
        <v>101</v>
      </c>
      <c r="B39" s="88"/>
      <c r="C39" s="88"/>
      <c r="D39" s="88"/>
      <c r="E39" s="88"/>
      <c r="F39" s="88"/>
      <c r="H39" s="662"/>
      <c r="I39" s="662"/>
    </row>
    <row r="40" spans="1:9" ht="20" x14ac:dyDescent="0.25">
      <c r="A40" s="88" t="s">
        <v>53</v>
      </c>
      <c r="B40" s="88" t="s">
        <v>102</v>
      </c>
      <c r="C40" s="88" t="s">
        <v>102</v>
      </c>
      <c r="D40" s="88" t="s">
        <v>102</v>
      </c>
      <c r="E40" s="88" t="s">
        <v>102</v>
      </c>
      <c r="F40" s="88" t="s">
        <v>102</v>
      </c>
      <c r="H40" s="662" t="s">
        <v>247</v>
      </c>
      <c r="I40" s="662"/>
    </row>
    <row r="41" spans="1:9" ht="20" x14ac:dyDescent="0.25">
      <c r="A41" s="89" t="s">
        <v>134</v>
      </c>
      <c r="B41" s="89" t="e">
        <f>(B4/B5)*1000</f>
        <v>#DIV/0!</v>
      </c>
      <c r="C41" s="89" t="e">
        <f t="shared" ref="C41:F41" si="3">(C4/C5)*1000</f>
        <v>#DIV/0!</v>
      </c>
      <c r="D41" s="89" t="e">
        <f t="shared" si="3"/>
        <v>#DIV/0!</v>
      </c>
      <c r="E41" s="89" t="e">
        <f t="shared" si="3"/>
        <v>#DIV/0!</v>
      </c>
      <c r="F41" s="89" t="e">
        <f t="shared" si="3"/>
        <v>#DIV/0!</v>
      </c>
      <c r="H41" s="109" t="s">
        <v>53</v>
      </c>
      <c r="I41" s="109" t="s">
        <v>102</v>
      </c>
    </row>
    <row r="42" spans="1:9" ht="20" x14ac:dyDescent="0.25">
      <c r="A42" s="89" t="s">
        <v>135</v>
      </c>
      <c r="B42" s="98" t="e">
        <f>B6/B7</f>
        <v>#DIV/0!</v>
      </c>
      <c r="C42" s="98" t="e">
        <f t="shared" ref="C42:F42" si="4">C6/C7</f>
        <v>#DIV/0!</v>
      </c>
      <c r="D42" s="98" t="e">
        <f t="shared" si="4"/>
        <v>#DIV/0!</v>
      </c>
      <c r="E42" s="98" t="e">
        <f t="shared" si="4"/>
        <v>#DIV/0!</v>
      </c>
      <c r="F42" s="98" t="e">
        <f t="shared" si="4"/>
        <v>#DIV/0!</v>
      </c>
      <c r="H42" s="110" t="s">
        <v>130</v>
      </c>
      <c r="I42" s="110">
        <v>102</v>
      </c>
    </row>
    <row r="43" spans="1:9" ht="20" x14ac:dyDescent="0.25">
      <c r="A43" s="89" t="s">
        <v>136</v>
      </c>
      <c r="B43" s="98" t="e">
        <f>B8/B9</f>
        <v>#DIV/0!</v>
      </c>
      <c r="C43" s="99" t="e">
        <f t="shared" ref="C43:F43" si="5">C8/C9</f>
        <v>#DIV/0!</v>
      </c>
      <c r="D43" s="99" t="e">
        <f t="shared" si="5"/>
        <v>#DIV/0!</v>
      </c>
      <c r="E43" s="99" t="e">
        <f t="shared" si="5"/>
        <v>#DIV/0!</v>
      </c>
      <c r="F43" s="99" t="e">
        <f t="shared" si="5"/>
        <v>#DIV/0!</v>
      </c>
      <c r="H43" s="110" t="s">
        <v>131</v>
      </c>
      <c r="I43" s="110">
        <v>471</v>
      </c>
    </row>
    <row r="44" spans="1:9" ht="20" x14ac:dyDescent="0.25">
      <c r="A44" s="93" t="s">
        <v>111</v>
      </c>
      <c r="B44" s="82"/>
      <c r="C44" s="82"/>
      <c r="D44" s="82"/>
      <c r="E44" s="82"/>
      <c r="F44" s="82"/>
      <c r="H44" s="110" t="s">
        <v>132</v>
      </c>
      <c r="I44" s="110">
        <v>96</v>
      </c>
    </row>
    <row r="45" spans="1:9" ht="20" x14ac:dyDescent="0.25">
      <c r="A45" s="82" t="s">
        <v>53</v>
      </c>
      <c r="B45" s="82" t="s">
        <v>102</v>
      </c>
      <c r="C45" s="82" t="s">
        <v>102</v>
      </c>
      <c r="D45" s="82" t="s">
        <v>102</v>
      </c>
      <c r="E45" s="82" t="s">
        <v>102</v>
      </c>
      <c r="F45" s="82" t="s">
        <v>102</v>
      </c>
    </row>
    <row r="46" spans="1:9" ht="20" x14ac:dyDescent="0.25">
      <c r="A46" s="89" t="s">
        <v>137</v>
      </c>
      <c r="B46" s="91" t="e">
        <f>B14/B15</f>
        <v>#DIV/0!</v>
      </c>
      <c r="C46" s="91" t="e">
        <f t="shared" ref="C46:F46" si="6">C14/C15</f>
        <v>#DIV/0!</v>
      </c>
      <c r="D46" s="91" t="e">
        <f t="shared" si="6"/>
        <v>#DIV/0!</v>
      </c>
      <c r="E46" s="91" t="e">
        <f t="shared" si="6"/>
        <v>#DIV/0!</v>
      </c>
      <c r="F46" s="91" t="e">
        <f t="shared" si="6"/>
        <v>#DIV/0!</v>
      </c>
    </row>
    <row r="47" spans="1:9" ht="20" x14ac:dyDescent="0.25">
      <c r="A47" s="89" t="s">
        <v>138</v>
      </c>
      <c r="B47" s="91" t="e">
        <f>B16/B17</f>
        <v>#DIV/0!</v>
      </c>
      <c r="C47" s="91" t="e">
        <f t="shared" ref="C47:F47" si="7">C16/C17</f>
        <v>#DIV/0!</v>
      </c>
      <c r="D47" s="91" t="e">
        <f t="shared" si="7"/>
        <v>#DIV/0!</v>
      </c>
      <c r="E47" s="91" t="e">
        <f t="shared" si="7"/>
        <v>#DIV/0!</v>
      </c>
      <c r="F47" s="91" t="e">
        <f t="shared" si="7"/>
        <v>#DIV/0!</v>
      </c>
    </row>
    <row r="48" spans="1:9" ht="40" x14ac:dyDescent="0.25">
      <c r="A48" s="89" t="s">
        <v>139</v>
      </c>
      <c r="B48" s="97" t="e">
        <f>B28/B29</f>
        <v>#DIV/0!</v>
      </c>
      <c r="C48" s="97" t="e">
        <f t="shared" ref="C48:F48" si="8">C28/C29</f>
        <v>#DIV/0!</v>
      </c>
      <c r="D48" s="97" t="e">
        <f t="shared" si="8"/>
        <v>#DIV/0!</v>
      </c>
      <c r="E48" s="97" t="e">
        <f t="shared" si="8"/>
        <v>#DIV/0!</v>
      </c>
      <c r="F48" s="97" t="e">
        <f t="shared" si="8"/>
        <v>#DIV/0!</v>
      </c>
    </row>
    <row r="49" spans="1:12" ht="20" x14ac:dyDescent="0.25">
      <c r="A49" s="89" t="s">
        <v>140</v>
      </c>
      <c r="B49" s="94" t="e">
        <f>B30/B31</f>
        <v>#DIV/0!</v>
      </c>
      <c r="C49" s="94" t="e">
        <f t="shared" ref="C49:F49" si="9">C30/C31</f>
        <v>#DIV/0!</v>
      </c>
      <c r="D49" s="94" t="e">
        <f t="shared" si="9"/>
        <v>#DIV/0!</v>
      </c>
      <c r="E49" s="94" t="e">
        <f t="shared" si="9"/>
        <v>#DIV/0!</v>
      </c>
      <c r="F49" s="94" t="e">
        <f t="shared" si="9"/>
        <v>#DIV/0!</v>
      </c>
    </row>
    <row r="50" spans="1:12" ht="20" x14ac:dyDescent="0.25">
      <c r="A50" s="89" t="s">
        <v>149</v>
      </c>
      <c r="B50" s="95" t="e">
        <f>B35/PRODUCCIÓN!C8</f>
        <v>#DIV/0!</v>
      </c>
      <c r="C50" s="95" t="e">
        <f>C35/PRODUCCIÓN!D8</f>
        <v>#DIV/0!</v>
      </c>
      <c r="D50" s="95" t="e">
        <f>D35/PRODUCCIÓN!E8</f>
        <v>#DIV/0!</v>
      </c>
      <c r="E50" s="95" t="e">
        <f>E35/PRODUCCIÓN!F8</f>
        <v>#DIV/0!</v>
      </c>
      <c r="F50" s="95" t="e">
        <f>F35/PRODUCCIÓN!G8</f>
        <v>#DIV/0!</v>
      </c>
    </row>
    <row r="51" spans="1:12" ht="20" x14ac:dyDescent="0.25">
      <c r="A51" s="89" t="s">
        <v>205</v>
      </c>
      <c r="B51" s="86">
        <v>0</v>
      </c>
      <c r="C51" s="86">
        <v>0</v>
      </c>
      <c r="D51" s="86">
        <v>0</v>
      </c>
      <c r="E51" s="86"/>
      <c r="F51" s="86"/>
    </row>
    <row r="53" spans="1:12" ht="20" x14ac:dyDescent="0.25">
      <c r="A53" s="658" t="s">
        <v>153</v>
      </c>
      <c r="B53" s="659"/>
      <c r="C53" s="82" t="s">
        <v>102</v>
      </c>
      <c r="D53" s="82" t="s">
        <v>227</v>
      </c>
    </row>
    <row r="54" spans="1:12" ht="60" x14ac:dyDescent="0.25">
      <c r="A54" s="663" t="s">
        <v>222</v>
      </c>
      <c r="B54" s="96" t="s">
        <v>225</v>
      </c>
      <c r="C54" s="86"/>
      <c r="D54" s="664" t="e">
        <f>C54/C55</f>
        <v>#DIV/0!</v>
      </c>
    </row>
    <row r="55" spans="1:12" ht="100" x14ac:dyDescent="0.25">
      <c r="A55" s="663"/>
      <c r="B55" s="96" t="s">
        <v>226</v>
      </c>
      <c r="C55" s="86"/>
      <c r="D55" s="664"/>
    </row>
    <row r="56" spans="1:12" x14ac:dyDescent="0.25">
      <c r="A56" s="438"/>
      <c r="B56" s="439"/>
      <c r="D56" s="440"/>
    </row>
    <row r="57" spans="1:12" ht="20" x14ac:dyDescent="0.25">
      <c r="A57" s="658" t="s">
        <v>153</v>
      </c>
      <c r="B57" s="659"/>
      <c r="C57" s="82" t="s">
        <v>102</v>
      </c>
      <c r="D57" s="82" t="s">
        <v>227</v>
      </c>
      <c r="E57" s="82" t="s">
        <v>102</v>
      </c>
      <c r="F57" s="82" t="s">
        <v>227</v>
      </c>
      <c r="G57" s="82" t="s">
        <v>102</v>
      </c>
      <c r="H57" s="82" t="s">
        <v>227</v>
      </c>
      <c r="I57" s="82" t="s">
        <v>102</v>
      </c>
      <c r="J57" s="82" t="s">
        <v>227</v>
      </c>
      <c r="K57" s="82" t="s">
        <v>102</v>
      </c>
      <c r="L57" s="82" t="s">
        <v>227</v>
      </c>
    </row>
    <row r="58" spans="1:12" ht="20" x14ac:dyDescent="0.25">
      <c r="A58" s="660" t="s">
        <v>408</v>
      </c>
      <c r="B58" s="441" t="s">
        <v>409</v>
      </c>
      <c r="C58" s="442"/>
      <c r="D58" s="656" t="e">
        <f>C58/C59</f>
        <v>#DIV/0!</v>
      </c>
      <c r="E58" s="442"/>
      <c r="F58" s="656" t="e">
        <f>E58/E59</f>
        <v>#DIV/0!</v>
      </c>
      <c r="G58" s="442"/>
      <c r="H58" s="656" t="e">
        <f>G58/G59</f>
        <v>#DIV/0!</v>
      </c>
      <c r="I58" s="442"/>
      <c r="J58" s="656" t="e">
        <f>I58/I59</f>
        <v>#DIV/0!</v>
      </c>
      <c r="K58" s="442">
        <f>C58+E58+G58+I58</f>
        <v>0</v>
      </c>
      <c r="L58" s="656" t="e">
        <f>K58/K59</f>
        <v>#DIV/0!</v>
      </c>
    </row>
    <row r="59" spans="1:12" x14ac:dyDescent="0.25">
      <c r="A59" s="660"/>
      <c r="B59" s="442" t="s">
        <v>410</v>
      </c>
      <c r="C59" s="442"/>
      <c r="D59" s="657"/>
      <c r="E59" s="442"/>
      <c r="F59" s="657"/>
      <c r="G59" s="442"/>
      <c r="H59" s="657"/>
      <c r="I59" s="442"/>
      <c r="J59" s="657"/>
      <c r="K59" s="442">
        <f>C59+E59+G59+I59</f>
        <v>0</v>
      </c>
      <c r="L59" s="657"/>
    </row>
  </sheetData>
  <mergeCells count="20">
    <mergeCell ref="H12:I12"/>
    <mergeCell ref="H39:I39"/>
    <mergeCell ref="H40:I40"/>
    <mergeCell ref="A54:A55"/>
    <mergeCell ref="D54:D55"/>
    <mergeCell ref="A53:B53"/>
    <mergeCell ref="H32:I32"/>
    <mergeCell ref="H33:I33"/>
    <mergeCell ref="H34:I34"/>
    <mergeCell ref="H35:I35"/>
    <mergeCell ref="H36:I36"/>
    <mergeCell ref="H37:I37"/>
    <mergeCell ref="H38:I38"/>
    <mergeCell ref="J58:J59"/>
    <mergeCell ref="L58:L59"/>
    <mergeCell ref="A57:B57"/>
    <mergeCell ref="A58:A59"/>
    <mergeCell ref="D58:D59"/>
    <mergeCell ref="F58:F59"/>
    <mergeCell ref="H58:H5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A7435-DA28-1F44-BCDB-B96114F3AA50}">
  <dimension ref="A2:E7"/>
  <sheetViews>
    <sheetView workbookViewId="0">
      <selection activeCell="B5" sqref="B5"/>
    </sheetView>
  </sheetViews>
  <sheetFormatPr baseColWidth="10" defaultRowHeight="16" x14ac:dyDescent="0.2"/>
  <cols>
    <col min="1" max="1" width="25.83203125" style="7" customWidth="1"/>
    <col min="2" max="2" width="40.83203125" style="7" customWidth="1"/>
    <col min="3" max="4" width="32.6640625" style="7" customWidth="1"/>
    <col min="5" max="5" width="28.33203125" style="7" customWidth="1"/>
    <col min="6" max="16384" width="10.83203125" style="7"/>
  </cols>
  <sheetData>
    <row r="2" spans="1:5" x14ac:dyDescent="0.2">
      <c r="A2" s="665" t="s">
        <v>141</v>
      </c>
      <c r="B2" s="665"/>
      <c r="C2" s="665"/>
      <c r="D2" s="665"/>
      <c r="E2" s="665"/>
    </row>
    <row r="3" spans="1:5" x14ac:dyDescent="0.2">
      <c r="B3" s="6" t="s">
        <v>142</v>
      </c>
      <c r="C3" s="6" t="s">
        <v>143</v>
      </c>
      <c r="D3" s="6" t="s">
        <v>145</v>
      </c>
      <c r="E3" s="6" t="s">
        <v>144</v>
      </c>
    </row>
    <row r="4" spans="1:5" x14ac:dyDescent="0.2">
      <c r="A4" s="5" t="s">
        <v>34</v>
      </c>
      <c r="B4" s="9"/>
      <c r="C4" s="9"/>
      <c r="D4" s="9"/>
      <c r="E4" s="9"/>
    </row>
    <row r="5" spans="1:5" x14ac:dyDescent="0.2">
      <c r="A5" s="5" t="s">
        <v>35</v>
      </c>
      <c r="B5" s="9"/>
      <c r="C5" s="9"/>
      <c r="D5" s="9"/>
      <c r="E5" s="9"/>
    </row>
    <row r="6" spans="1:5" x14ac:dyDescent="0.2">
      <c r="A6" s="5" t="s">
        <v>36</v>
      </c>
      <c r="B6" s="9"/>
      <c r="C6" s="9"/>
      <c r="D6" s="9"/>
      <c r="E6" s="9"/>
    </row>
    <row r="7" spans="1:5" x14ac:dyDescent="0.2">
      <c r="A7" s="5" t="s">
        <v>37</v>
      </c>
      <c r="B7" s="9"/>
      <c r="C7" s="9"/>
      <c r="D7" s="9"/>
      <c r="E7" s="9"/>
    </row>
  </sheetData>
  <mergeCells count="1">
    <mergeCell ref="A2:E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EA4D-83B5-8C4A-AA3A-EE4A193D45E9}">
  <dimension ref="A2:D33"/>
  <sheetViews>
    <sheetView workbookViewId="0">
      <selection activeCell="K15" sqref="K15"/>
    </sheetView>
  </sheetViews>
  <sheetFormatPr baseColWidth="10" defaultRowHeight="16" x14ac:dyDescent="0.2"/>
  <cols>
    <col min="1" max="1" width="27.6640625" customWidth="1"/>
    <col min="2" max="4" width="40" customWidth="1"/>
  </cols>
  <sheetData>
    <row r="2" spans="1:4" x14ac:dyDescent="0.2">
      <c r="A2" s="7"/>
      <c r="B2" s="7"/>
      <c r="C2" s="7"/>
      <c r="D2" s="7"/>
    </row>
    <row r="3" spans="1:4" x14ac:dyDescent="0.2">
      <c r="A3" s="665" t="s">
        <v>207</v>
      </c>
      <c r="B3" s="665"/>
      <c r="C3" s="665"/>
      <c r="D3" s="665"/>
    </row>
    <row r="4" spans="1:4" x14ac:dyDescent="0.2">
      <c r="A4" s="7"/>
      <c r="B4" s="6" t="s">
        <v>244</v>
      </c>
      <c r="C4" s="6" t="s">
        <v>208</v>
      </c>
      <c r="D4" s="6" t="s">
        <v>210</v>
      </c>
    </row>
    <row r="5" spans="1:4" x14ac:dyDescent="0.2">
      <c r="A5" s="5" t="s">
        <v>34</v>
      </c>
      <c r="B5" s="107"/>
      <c r="C5" s="107"/>
      <c r="D5" s="63" t="e">
        <f>B5/C5</f>
        <v>#DIV/0!</v>
      </c>
    </row>
    <row r="6" spans="1:4" x14ac:dyDescent="0.2">
      <c r="A6" s="5" t="s">
        <v>35</v>
      </c>
      <c r="B6" s="107"/>
      <c r="C6" s="107"/>
      <c r="D6" s="63" t="e">
        <f t="shared" ref="D6:D9" si="0">B6/C6</f>
        <v>#DIV/0!</v>
      </c>
    </row>
    <row r="7" spans="1:4" x14ac:dyDescent="0.2">
      <c r="A7" s="5" t="s">
        <v>36</v>
      </c>
      <c r="B7" s="107"/>
      <c r="C7" s="107"/>
      <c r="D7" s="63" t="e">
        <f t="shared" si="0"/>
        <v>#DIV/0!</v>
      </c>
    </row>
    <row r="8" spans="1:4" x14ac:dyDescent="0.2">
      <c r="A8" s="5" t="s">
        <v>37</v>
      </c>
      <c r="B8" s="9"/>
      <c r="C8" s="9"/>
      <c r="D8" s="63" t="e">
        <f t="shared" si="0"/>
        <v>#DIV/0!</v>
      </c>
    </row>
    <row r="9" spans="1:4" x14ac:dyDescent="0.2">
      <c r="A9" s="117" t="s">
        <v>214</v>
      </c>
      <c r="B9" s="118">
        <f>SUM(B5:B8)</f>
        <v>0</v>
      </c>
      <c r="C9" s="118">
        <f>SUM(C5:C8)</f>
        <v>0</v>
      </c>
      <c r="D9" s="119" t="e">
        <f t="shared" si="0"/>
        <v>#DIV/0!</v>
      </c>
    </row>
    <row r="11" spans="1:4" x14ac:dyDescent="0.2">
      <c r="A11" s="665" t="s">
        <v>215</v>
      </c>
      <c r="B11" s="665"/>
      <c r="C11" s="665"/>
      <c r="D11" s="665"/>
    </row>
    <row r="12" spans="1:4" x14ac:dyDescent="0.2">
      <c r="A12" s="7"/>
      <c r="B12" s="6" t="s">
        <v>209</v>
      </c>
      <c r="C12" s="6" t="s">
        <v>208</v>
      </c>
      <c r="D12" s="6" t="s">
        <v>210</v>
      </c>
    </row>
    <row r="13" spans="1:4" x14ac:dyDescent="0.2">
      <c r="A13" s="5" t="s">
        <v>34</v>
      </c>
      <c r="B13" s="107"/>
      <c r="C13" s="107"/>
      <c r="D13" s="63" t="e">
        <f>B13/C13</f>
        <v>#DIV/0!</v>
      </c>
    </row>
    <row r="14" spans="1:4" x14ac:dyDescent="0.2">
      <c r="A14" s="5" t="s">
        <v>35</v>
      </c>
      <c r="B14" s="107"/>
      <c r="C14" s="107"/>
      <c r="D14" s="63" t="e">
        <f t="shared" ref="D14:D17" si="1">B14/C14</f>
        <v>#DIV/0!</v>
      </c>
    </row>
    <row r="15" spans="1:4" x14ac:dyDescent="0.2">
      <c r="A15" s="5" t="s">
        <v>36</v>
      </c>
      <c r="B15" s="107"/>
      <c r="C15" s="107"/>
      <c r="D15" s="63" t="e">
        <f t="shared" si="1"/>
        <v>#DIV/0!</v>
      </c>
    </row>
    <row r="16" spans="1:4" x14ac:dyDescent="0.2">
      <c r="A16" s="5" t="s">
        <v>37</v>
      </c>
      <c r="B16" s="9"/>
      <c r="C16" s="9"/>
      <c r="D16" s="63" t="e">
        <f t="shared" si="1"/>
        <v>#DIV/0!</v>
      </c>
    </row>
    <row r="17" spans="1:4" x14ac:dyDescent="0.2">
      <c r="A17" s="117" t="s">
        <v>214</v>
      </c>
      <c r="B17" s="118">
        <f>SUM(B13:B16)</f>
        <v>0</v>
      </c>
      <c r="C17" s="118">
        <f>SUM(C13:C16)</f>
        <v>0</v>
      </c>
      <c r="D17" s="119" t="e">
        <f t="shared" si="1"/>
        <v>#DIV/0!</v>
      </c>
    </row>
    <row r="18" spans="1:4" ht="21" customHeight="1" x14ac:dyDescent="0.2">
      <c r="A18" s="64"/>
      <c r="B18" s="65"/>
      <c r="C18" s="65"/>
      <c r="D18" s="66"/>
    </row>
    <row r="19" spans="1:4" x14ac:dyDescent="0.2">
      <c r="A19" s="665" t="s">
        <v>379</v>
      </c>
      <c r="B19" s="665"/>
      <c r="C19" s="665"/>
      <c r="D19" s="665"/>
    </row>
    <row r="20" spans="1:4" x14ac:dyDescent="0.2">
      <c r="A20" s="7"/>
      <c r="B20" s="6" t="s">
        <v>244</v>
      </c>
      <c r="C20" s="6" t="s">
        <v>208</v>
      </c>
      <c r="D20" s="6" t="s">
        <v>210</v>
      </c>
    </row>
    <row r="21" spans="1:4" x14ac:dyDescent="0.2">
      <c r="A21" s="5" t="s">
        <v>34</v>
      </c>
      <c r="B21" s="9"/>
      <c r="C21" s="9"/>
      <c r="D21" s="63"/>
    </row>
    <row r="22" spans="1:4" x14ac:dyDescent="0.2">
      <c r="A22" s="5" t="s">
        <v>35</v>
      </c>
      <c r="B22" s="9"/>
      <c r="C22" s="9"/>
      <c r="D22" s="63"/>
    </row>
    <row r="23" spans="1:4" x14ac:dyDescent="0.2">
      <c r="A23" s="5" t="s">
        <v>36</v>
      </c>
      <c r="B23" s="9"/>
      <c r="C23" s="9"/>
      <c r="D23" s="63"/>
    </row>
    <row r="24" spans="1:4" x14ac:dyDescent="0.2">
      <c r="A24" s="5" t="s">
        <v>37</v>
      </c>
      <c r="B24" s="9"/>
      <c r="C24" s="9"/>
      <c r="D24" s="63"/>
    </row>
    <row r="25" spans="1:4" x14ac:dyDescent="0.2">
      <c r="A25" s="117" t="s">
        <v>214</v>
      </c>
      <c r="B25" s="118">
        <f>SUM(B21:B24)</f>
        <v>0</v>
      </c>
      <c r="C25" s="118">
        <f>SUM(C21:C24)</f>
        <v>0</v>
      </c>
      <c r="D25" s="119"/>
    </row>
    <row r="27" spans="1:4" x14ac:dyDescent="0.2">
      <c r="A27" s="665" t="s">
        <v>392</v>
      </c>
      <c r="B27" s="665"/>
      <c r="C27" s="665"/>
      <c r="D27" s="665"/>
    </row>
    <row r="28" spans="1:4" x14ac:dyDescent="0.2">
      <c r="A28" s="7"/>
      <c r="B28" s="6" t="s">
        <v>244</v>
      </c>
      <c r="C28" s="6" t="s">
        <v>208</v>
      </c>
      <c r="D28" s="6" t="s">
        <v>210</v>
      </c>
    </row>
    <row r="29" spans="1:4" x14ac:dyDescent="0.2">
      <c r="A29" s="5" t="s">
        <v>34</v>
      </c>
      <c r="B29" s="9"/>
      <c r="C29" s="9"/>
      <c r="D29" s="63"/>
    </row>
    <row r="30" spans="1:4" x14ac:dyDescent="0.2">
      <c r="A30" s="5" t="s">
        <v>35</v>
      </c>
      <c r="B30" s="9"/>
      <c r="C30" s="9"/>
      <c r="D30" s="63"/>
    </row>
    <row r="31" spans="1:4" x14ac:dyDescent="0.2">
      <c r="A31" s="5" t="s">
        <v>36</v>
      </c>
      <c r="B31" s="9"/>
      <c r="C31" s="9"/>
      <c r="D31" s="63"/>
    </row>
    <row r="32" spans="1:4" x14ac:dyDescent="0.2">
      <c r="A32" s="5" t="s">
        <v>37</v>
      </c>
      <c r="B32" s="9"/>
      <c r="C32" s="9"/>
      <c r="D32" s="63"/>
    </row>
    <row r="33" spans="1:4" x14ac:dyDescent="0.2">
      <c r="A33" s="117" t="s">
        <v>214</v>
      </c>
      <c r="B33" s="118">
        <f>SUM(B29:B32)</f>
        <v>0</v>
      </c>
      <c r="C33" s="118">
        <f>SUM(C29:C32)</f>
        <v>0</v>
      </c>
      <c r="D33" s="119"/>
    </row>
  </sheetData>
  <mergeCells count="4">
    <mergeCell ref="A3:D3"/>
    <mergeCell ref="A11:D11"/>
    <mergeCell ref="A19:D19"/>
    <mergeCell ref="A27:D2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12793-D79C-7845-A6CB-9BD276B66E48}">
  <dimension ref="B2:E16"/>
  <sheetViews>
    <sheetView workbookViewId="0">
      <selection activeCell="K15" sqref="K15"/>
    </sheetView>
  </sheetViews>
  <sheetFormatPr baseColWidth="10" defaultRowHeight="16" x14ac:dyDescent="0.2"/>
  <cols>
    <col min="2" max="2" width="33.5" customWidth="1"/>
    <col min="3" max="3" width="37.83203125" customWidth="1"/>
    <col min="4" max="4" width="27.6640625" customWidth="1"/>
    <col min="5" max="5" width="33.33203125" customWidth="1"/>
  </cols>
  <sheetData>
    <row r="2" spans="2:5" x14ac:dyDescent="0.2">
      <c r="B2" s="665" t="s">
        <v>218</v>
      </c>
      <c r="C2" s="665"/>
      <c r="D2" s="665"/>
      <c r="E2" s="665"/>
    </row>
    <row r="3" spans="2:5" x14ac:dyDescent="0.2">
      <c r="B3" s="7"/>
      <c r="C3" s="6" t="s">
        <v>209</v>
      </c>
      <c r="D3" s="6" t="s">
        <v>208</v>
      </c>
      <c r="E3" s="6" t="s">
        <v>210</v>
      </c>
    </row>
    <row r="4" spans="2:5" x14ac:dyDescent="0.2">
      <c r="B4" s="5" t="s">
        <v>34</v>
      </c>
      <c r="C4" s="107"/>
      <c r="D4" s="107"/>
      <c r="E4" s="63" t="e">
        <f>C4/D4</f>
        <v>#DIV/0!</v>
      </c>
    </row>
    <row r="5" spans="2:5" x14ac:dyDescent="0.2">
      <c r="B5" s="5" t="s">
        <v>35</v>
      </c>
      <c r="C5" s="107"/>
      <c r="D5" s="107"/>
      <c r="E5" s="63" t="e">
        <f t="shared" ref="E5:E8" si="0">C5/D5</f>
        <v>#DIV/0!</v>
      </c>
    </row>
    <row r="6" spans="2:5" x14ac:dyDescent="0.2">
      <c r="B6" s="5" t="s">
        <v>36</v>
      </c>
      <c r="C6" s="107"/>
      <c r="D6" s="107"/>
      <c r="E6" s="63" t="e">
        <f t="shared" si="0"/>
        <v>#DIV/0!</v>
      </c>
    </row>
    <row r="7" spans="2:5" x14ac:dyDescent="0.2">
      <c r="B7" s="5" t="s">
        <v>37</v>
      </c>
      <c r="C7" s="9"/>
      <c r="D7" s="9"/>
      <c r="E7" s="63" t="e">
        <f t="shared" si="0"/>
        <v>#DIV/0!</v>
      </c>
    </row>
    <row r="8" spans="2:5" x14ac:dyDescent="0.2">
      <c r="B8" s="117" t="s">
        <v>214</v>
      </c>
      <c r="C8" s="118">
        <f>SUM(C4:C7)</f>
        <v>0</v>
      </c>
      <c r="D8" s="118">
        <f>SUM(D4:D7)</f>
        <v>0</v>
      </c>
      <c r="E8" s="119" t="e">
        <f t="shared" si="0"/>
        <v>#DIV/0!</v>
      </c>
    </row>
    <row r="10" spans="2:5" x14ac:dyDescent="0.2">
      <c r="B10" s="665" t="s">
        <v>217</v>
      </c>
      <c r="C10" s="665"/>
      <c r="D10" s="665"/>
      <c r="E10" s="665"/>
    </row>
    <row r="11" spans="2:5" x14ac:dyDescent="0.2">
      <c r="B11" s="7"/>
      <c r="C11" s="6" t="s">
        <v>209</v>
      </c>
      <c r="D11" s="6" t="s">
        <v>208</v>
      </c>
      <c r="E11" s="6" t="s">
        <v>210</v>
      </c>
    </row>
    <row r="12" spans="2:5" x14ac:dyDescent="0.2">
      <c r="B12" s="5" t="s">
        <v>34</v>
      </c>
      <c r="C12" s="107"/>
      <c r="D12" s="107"/>
      <c r="E12" s="63" t="e">
        <f>C12/D12</f>
        <v>#DIV/0!</v>
      </c>
    </row>
    <row r="13" spans="2:5" x14ac:dyDescent="0.2">
      <c r="B13" s="5" t="s">
        <v>35</v>
      </c>
      <c r="C13" s="107"/>
      <c r="D13" s="107"/>
      <c r="E13" s="63" t="e">
        <f t="shared" ref="E13:E16" si="1">C13/D13</f>
        <v>#DIV/0!</v>
      </c>
    </row>
    <row r="14" spans="2:5" x14ac:dyDescent="0.2">
      <c r="B14" s="5" t="s">
        <v>36</v>
      </c>
      <c r="C14" s="107"/>
      <c r="D14" s="107"/>
      <c r="E14" s="63" t="e">
        <f t="shared" si="1"/>
        <v>#DIV/0!</v>
      </c>
    </row>
    <row r="15" spans="2:5" x14ac:dyDescent="0.2">
      <c r="B15" s="5" t="s">
        <v>37</v>
      </c>
      <c r="C15" s="107"/>
      <c r="D15" s="107"/>
      <c r="E15" s="63" t="e">
        <f t="shared" si="1"/>
        <v>#DIV/0!</v>
      </c>
    </row>
    <row r="16" spans="2:5" x14ac:dyDescent="0.2">
      <c r="B16" s="117" t="s">
        <v>214</v>
      </c>
      <c r="C16" s="118">
        <f>SUM(C12:C15)</f>
        <v>0</v>
      </c>
      <c r="D16" s="118">
        <f>SUM(D12:D15)</f>
        <v>0</v>
      </c>
      <c r="E16" s="119" t="e">
        <f t="shared" si="1"/>
        <v>#DIV/0!</v>
      </c>
    </row>
  </sheetData>
  <mergeCells count="2">
    <mergeCell ref="B2:E2"/>
    <mergeCell ref="B10:E1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AF9A-E253-EE4B-B2A4-E5D1F6D12673}">
  <dimension ref="A1:AS46"/>
  <sheetViews>
    <sheetView topLeftCell="C3" zoomScale="142" workbookViewId="0">
      <selection activeCell="I16" sqref="I16"/>
    </sheetView>
  </sheetViews>
  <sheetFormatPr baseColWidth="10" defaultColWidth="49.5" defaultRowHeight="14" x14ac:dyDescent="0.15"/>
  <cols>
    <col min="1" max="1" width="11" style="10" hidden="1" customWidth="1"/>
    <col min="2" max="2" width="18.6640625" style="31" customWidth="1"/>
    <col min="3" max="3" width="77" style="31" customWidth="1"/>
    <col min="4" max="4" width="13.5" style="14" bestFit="1" customWidth="1"/>
    <col min="5" max="5" width="13.1640625" style="10" bestFit="1" customWidth="1"/>
    <col min="6" max="6" width="9.5" style="10" customWidth="1"/>
    <col min="7" max="11" width="10.6640625" style="10" customWidth="1"/>
    <col min="12" max="16" width="10.6640625" style="10" hidden="1" customWidth="1"/>
    <col min="17" max="45" width="18" style="10" customWidth="1"/>
    <col min="46" max="52" width="10.6640625" style="10" customWidth="1"/>
    <col min="53" max="244" width="49.5" style="10"/>
    <col min="245" max="245" width="0" style="10" hidden="1" customWidth="1"/>
    <col min="246" max="246" width="18.6640625" style="10" customWidth="1"/>
    <col min="247" max="247" width="77" style="10" customWidth="1"/>
    <col min="248" max="248" width="23.5" style="10" bestFit="1" customWidth="1"/>
    <col min="249" max="249" width="13.5" style="10" bestFit="1" customWidth="1"/>
    <col min="250" max="250" width="13.1640625" style="10" bestFit="1" customWidth="1"/>
    <col min="251" max="251" width="9.5" style="10" customWidth="1"/>
    <col min="252" max="260" width="0" style="10" hidden="1" customWidth="1"/>
    <col min="261" max="261" width="30.5" style="10" customWidth="1"/>
    <col min="262" max="262" width="18" style="10" customWidth="1"/>
    <col min="263" max="267" width="10.6640625" style="10" customWidth="1"/>
    <col min="268" max="272" width="0" style="10" hidden="1" customWidth="1"/>
    <col min="273" max="301" width="18" style="10" customWidth="1"/>
    <col min="302" max="308" width="10.6640625" style="10" customWidth="1"/>
    <col min="309" max="500" width="49.5" style="10"/>
    <col min="501" max="501" width="0" style="10" hidden="1" customWidth="1"/>
    <col min="502" max="502" width="18.6640625" style="10" customWidth="1"/>
    <col min="503" max="503" width="77" style="10" customWidth="1"/>
    <col min="504" max="504" width="23.5" style="10" bestFit="1" customWidth="1"/>
    <col min="505" max="505" width="13.5" style="10" bestFit="1" customWidth="1"/>
    <col min="506" max="506" width="13.1640625" style="10" bestFit="1" customWidth="1"/>
    <col min="507" max="507" width="9.5" style="10" customWidth="1"/>
    <col min="508" max="516" width="0" style="10" hidden="1" customWidth="1"/>
    <col min="517" max="517" width="30.5" style="10" customWidth="1"/>
    <col min="518" max="518" width="18" style="10" customWidth="1"/>
    <col min="519" max="523" width="10.6640625" style="10" customWidth="1"/>
    <col min="524" max="528" width="0" style="10" hidden="1" customWidth="1"/>
    <col min="529" max="557" width="18" style="10" customWidth="1"/>
    <col min="558" max="564" width="10.6640625" style="10" customWidth="1"/>
    <col min="565" max="756" width="49.5" style="10"/>
    <col min="757" max="757" width="0" style="10" hidden="1" customWidth="1"/>
    <col min="758" max="758" width="18.6640625" style="10" customWidth="1"/>
    <col min="759" max="759" width="77" style="10" customWidth="1"/>
    <col min="760" max="760" width="23.5" style="10" bestFit="1" customWidth="1"/>
    <col min="761" max="761" width="13.5" style="10" bestFit="1" customWidth="1"/>
    <col min="762" max="762" width="13.1640625" style="10" bestFit="1" customWidth="1"/>
    <col min="763" max="763" width="9.5" style="10" customWidth="1"/>
    <col min="764" max="772" width="0" style="10" hidden="1" customWidth="1"/>
    <col min="773" max="773" width="30.5" style="10" customWidth="1"/>
    <col min="774" max="774" width="18" style="10" customWidth="1"/>
    <col min="775" max="779" width="10.6640625" style="10" customWidth="1"/>
    <col min="780" max="784" width="0" style="10" hidden="1" customWidth="1"/>
    <col min="785" max="813" width="18" style="10" customWidth="1"/>
    <col min="814" max="820" width="10.6640625" style="10" customWidth="1"/>
    <col min="821" max="1012" width="49.5" style="10"/>
    <col min="1013" max="1013" width="0" style="10" hidden="1" customWidth="1"/>
    <col min="1014" max="1014" width="18.6640625" style="10" customWidth="1"/>
    <col min="1015" max="1015" width="77" style="10" customWidth="1"/>
    <col min="1016" max="1016" width="23.5" style="10" bestFit="1" customWidth="1"/>
    <col min="1017" max="1017" width="13.5" style="10" bestFit="1" customWidth="1"/>
    <col min="1018" max="1018" width="13.1640625" style="10" bestFit="1" customWidth="1"/>
    <col min="1019" max="1019" width="9.5" style="10" customWidth="1"/>
    <col min="1020" max="1028" width="0" style="10" hidden="1" customWidth="1"/>
    <col min="1029" max="1029" width="30.5" style="10" customWidth="1"/>
    <col min="1030" max="1030" width="18" style="10" customWidth="1"/>
    <col min="1031" max="1035" width="10.6640625" style="10" customWidth="1"/>
    <col min="1036" max="1040" width="0" style="10" hidden="1" customWidth="1"/>
    <col min="1041" max="1069" width="18" style="10" customWidth="1"/>
    <col min="1070" max="1076" width="10.6640625" style="10" customWidth="1"/>
    <col min="1077" max="1268" width="49.5" style="10"/>
    <col min="1269" max="1269" width="0" style="10" hidden="1" customWidth="1"/>
    <col min="1270" max="1270" width="18.6640625" style="10" customWidth="1"/>
    <col min="1271" max="1271" width="77" style="10" customWidth="1"/>
    <col min="1272" max="1272" width="23.5" style="10" bestFit="1" customWidth="1"/>
    <col min="1273" max="1273" width="13.5" style="10" bestFit="1" customWidth="1"/>
    <col min="1274" max="1274" width="13.1640625" style="10" bestFit="1" customWidth="1"/>
    <col min="1275" max="1275" width="9.5" style="10" customWidth="1"/>
    <col min="1276" max="1284" width="0" style="10" hidden="1" customWidth="1"/>
    <col min="1285" max="1285" width="30.5" style="10" customWidth="1"/>
    <col min="1286" max="1286" width="18" style="10" customWidth="1"/>
    <col min="1287" max="1291" width="10.6640625" style="10" customWidth="1"/>
    <col min="1292" max="1296" width="0" style="10" hidden="1" customWidth="1"/>
    <col min="1297" max="1325" width="18" style="10" customWidth="1"/>
    <col min="1326" max="1332" width="10.6640625" style="10" customWidth="1"/>
    <col min="1333" max="1524" width="49.5" style="10"/>
    <col min="1525" max="1525" width="0" style="10" hidden="1" customWidth="1"/>
    <col min="1526" max="1526" width="18.6640625" style="10" customWidth="1"/>
    <col min="1527" max="1527" width="77" style="10" customWidth="1"/>
    <col min="1528" max="1528" width="23.5" style="10" bestFit="1" customWidth="1"/>
    <col min="1529" max="1529" width="13.5" style="10" bestFit="1" customWidth="1"/>
    <col min="1530" max="1530" width="13.1640625" style="10" bestFit="1" customWidth="1"/>
    <col min="1531" max="1531" width="9.5" style="10" customWidth="1"/>
    <col min="1532" max="1540" width="0" style="10" hidden="1" customWidth="1"/>
    <col min="1541" max="1541" width="30.5" style="10" customWidth="1"/>
    <col min="1542" max="1542" width="18" style="10" customWidth="1"/>
    <col min="1543" max="1547" width="10.6640625" style="10" customWidth="1"/>
    <col min="1548" max="1552" width="0" style="10" hidden="1" customWidth="1"/>
    <col min="1553" max="1581" width="18" style="10" customWidth="1"/>
    <col min="1582" max="1588" width="10.6640625" style="10" customWidth="1"/>
    <col min="1589" max="1780" width="49.5" style="10"/>
    <col min="1781" max="1781" width="0" style="10" hidden="1" customWidth="1"/>
    <col min="1782" max="1782" width="18.6640625" style="10" customWidth="1"/>
    <col min="1783" max="1783" width="77" style="10" customWidth="1"/>
    <col min="1784" max="1784" width="23.5" style="10" bestFit="1" customWidth="1"/>
    <col min="1785" max="1785" width="13.5" style="10" bestFit="1" customWidth="1"/>
    <col min="1786" max="1786" width="13.1640625" style="10" bestFit="1" customWidth="1"/>
    <col min="1787" max="1787" width="9.5" style="10" customWidth="1"/>
    <col min="1788" max="1796" width="0" style="10" hidden="1" customWidth="1"/>
    <col min="1797" max="1797" width="30.5" style="10" customWidth="1"/>
    <col min="1798" max="1798" width="18" style="10" customWidth="1"/>
    <col min="1799" max="1803" width="10.6640625" style="10" customWidth="1"/>
    <col min="1804" max="1808" width="0" style="10" hidden="1" customWidth="1"/>
    <col min="1809" max="1837" width="18" style="10" customWidth="1"/>
    <col min="1838" max="1844" width="10.6640625" style="10" customWidth="1"/>
    <col min="1845" max="2036" width="49.5" style="10"/>
    <col min="2037" max="2037" width="0" style="10" hidden="1" customWidth="1"/>
    <col min="2038" max="2038" width="18.6640625" style="10" customWidth="1"/>
    <col min="2039" max="2039" width="77" style="10" customWidth="1"/>
    <col min="2040" max="2040" width="23.5" style="10" bestFit="1" customWidth="1"/>
    <col min="2041" max="2041" width="13.5" style="10" bestFit="1" customWidth="1"/>
    <col min="2042" max="2042" width="13.1640625" style="10" bestFit="1" customWidth="1"/>
    <col min="2043" max="2043" width="9.5" style="10" customWidth="1"/>
    <col min="2044" max="2052" width="0" style="10" hidden="1" customWidth="1"/>
    <col min="2053" max="2053" width="30.5" style="10" customWidth="1"/>
    <col min="2054" max="2054" width="18" style="10" customWidth="1"/>
    <col min="2055" max="2059" width="10.6640625" style="10" customWidth="1"/>
    <col min="2060" max="2064" width="0" style="10" hidden="1" customWidth="1"/>
    <col min="2065" max="2093" width="18" style="10" customWidth="1"/>
    <col min="2094" max="2100" width="10.6640625" style="10" customWidth="1"/>
    <col min="2101" max="2292" width="49.5" style="10"/>
    <col min="2293" max="2293" width="0" style="10" hidden="1" customWidth="1"/>
    <col min="2294" max="2294" width="18.6640625" style="10" customWidth="1"/>
    <col min="2295" max="2295" width="77" style="10" customWidth="1"/>
    <col min="2296" max="2296" width="23.5" style="10" bestFit="1" customWidth="1"/>
    <col min="2297" max="2297" width="13.5" style="10" bestFit="1" customWidth="1"/>
    <col min="2298" max="2298" width="13.1640625" style="10" bestFit="1" customWidth="1"/>
    <col min="2299" max="2299" width="9.5" style="10" customWidth="1"/>
    <col min="2300" max="2308" width="0" style="10" hidden="1" customWidth="1"/>
    <col min="2309" max="2309" width="30.5" style="10" customWidth="1"/>
    <col min="2310" max="2310" width="18" style="10" customWidth="1"/>
    <col min="2311" max="2315" width="10.6640625" style="10" customWidth="1"/>
    <col min="2316" max="2320" width="0" style="10" hidden="1" customWidth="1"/>
    <col min="2321" max="2349" width="18" style="10" customWidth="1"/>
    <col min="2350" max="2356" width="10.6640625" style="10" customWidth="1"/>
    <col min="2357" max="2548" width="49.5" style="10"/>
    <col min="2549" max="2549" width="0" style="10" hidden="1" customWidth="1"/>
    <col min="2550" max="2550" width="18.6640625" style="10" customWidth="1"/>
    <col min="2551" max="2551" width="77" style="10" customWidth="1"/>
    <col min="2552" max="2552" width="23.5" style="10" bestFit="1" customWidth="1"/>
    <col min="2553" max="2553" width="13.5" style="10" bestFit="1" customWidth="1"/>
    <col min="2554" max="2554" width="13.1640625" style="10" bestFit="1" customWidth="1"/>
    <col min="2555" max="2555" width="9.5" style="10" customWidth="1"/>
    <col min="2556" max="2564" width="0" style="10" hidden="1" customWidth="1"/>
    <col min="2565" max="2565" width="30.5" style="10" customWidth="1"/>
    <col min="2566" max="2566" width="18" style="10" customWidth="1"/>
    <col min="2567" max="2571" width="10.6640625" style="10" customWidth="1"/>
    <col min="2572" max="2576" width="0" style="10" hidden="1" customWidth="1"/>
    <col min="2577" max="2605" width="18" style="10" customWidth="1"/>
    <col min="2606" max="2612" width="10.6640625" style="10" customWidth="1"/>
    <col min="2613" max="2804" width="49.5" style="10"/>
    <col min="2805" max="2805" width="0" style="10" hidden="1" customWidth="1"/>
    <col min="2806" max="2806" width="18.6640625" style="10" customWidth="1"/>
    <col min="2807" max="2807" width="77" style="10" customWidth="1"/>
    <col min="2808" max="2808" width="23.5" style="10" bestFit="1" customWidth="1"/>
    <col min="2809" max="2809" width="13.5" style="10" bestFit="1" customWidth="1"/>
    <col min="2810" max="2810" width="13.1640625" style="10" bestFit="1" customWidth="1"/>
    <col min="2811" max="2811" width="9.5" style="10" customWidth="1"/>
    <col min="2812" max="2820" width="0" style="10" hidden="1" customWidth="1"/>
    <col min="2821" max="2821" width="30.5" style="10" customWidth="1"/>
    <col min="2822" max="2822" width="18" style="10" customWidth="1"/>
    <col min="2823" max="2827" width="10.6640625" style="10" customWidth="1"/>
    <col min="2828" max="2832" width="0" style="10" hidden="1" customWidth="1"/>
    <col min="2833" max="2861" width="18" style="10" customWidth="1"/>
    <col min="2862" max="2868" width="10.6640625" style="10" customWidth="1"/>
    <col min="2869" max="3060" width="49.5" style="10"/>
    <col min="3061" max="3061" width="0" style="10" hidden="1" customWidth="1"/>
    <col min="3062" max="3062" width="18.6640625" style="10" customWidth="1"/>
    <col min="3063" max="3063" width="77" style="10" customWidth="1"/>
    <col min="3064" max="3064" width="23.5" style="10" bestFit="1" customWidth="1"/>
    <col min="3065" max="3065" width="13.5" style="10" bestFit="1" customWidth="1"/>
    <col min="3066" max="3066" width="13.1640625" style="10" bestFit="1" customWidth="1"/>
    <col min="3067" max="3067" width="9.5" style="10" customWidth="1"/>
    <col min="3068" max="3076" width="0" style="10" hidden="1" customWidth="1"/>
    <col min="3077" max="3077" width="30.5" style="10" customWidth="1"/>
    <col min="3078" max="3078" width="18" style="10" customWidth="1"/>
    <col min="3079" max="3083" width="10.6640625" style="10" customWidth="1"/>
    <col min="3084" max="3088" width="0" style="10" hidden="1" customWidth="1"/>
    <col min="3089" max="3117" width="18" style="10" customWidth="1"/>
    <col min="3118" max="3124" width="10.6640625" style="10" customWidth="1"/>
    <col min="3125" max="3316" width="49.5" style="10"/>
    <col min="3317" max="3317" width="0" style="10" hidden="1" customWidth="1"/>
    <col min="3318" max="3318" width="18.6640625" style="10" customWidth="1"/>
    <col min="3319" max="3319" width="77" style="10" customWidth="1"/>
    <col min="3320" max="3320" width="23.5" style="10" bestFit="1" customWidth="1"/>
    <col min="3321" max="3321" width="13.5" style="10" bestFit="1" customWidth="1"/>
    <col min="3322" max="3322" width="13.1640625" style="10" bestFit="1" customWidth="1"/>
    <col min="3323" max="3323" width="9.5" style="10" customWidth="1"/>
    <col min="3324" max="3332" width="0" style="10" hidden="1" customWidth="1"/>
    <col min="3333" max="3333" width="30.5" style="10" customWidth="1"/>
    <col min="3334" max="3334" width="18" style="10" customWidth="1"/>
    <col min="3335" max="3339" width="10.6640625" style="10" customWidth="1"/>
    <col min="3340" max="3344" width="0" style="10" hidden="1" customWidth="1"/>
    <col min="3345" max="3373" width="18" style="10" customWidth="1"/>
    <col min="3374" max="3380" width="10.6640625" style="10" customWidth="1"/>
    <col min="3381" max="3572" width="49.5" style="10"/>
    <col min="3573" max="3573" width="0" style="10" hidden="1" customWidth="1"/>
    <col min="3574" max="3574" width="18.6640625" style="10" customWidth="1"/>
    <col min="3575" max="3575" width="77" style="10" customWidth="1"/>
    <col min="3576" max="3576" width="23.5" style="10" bestFit="1" customWidth="1"/>
    <col min="3577" max="3577" width="13.5" style="10" bestFit="1" customWidth="1"/>
    <col min="3578" max="3578" width="13.1640625" style="10" bestFit="1" customWidth="1"/>
    <col min="3579" max="3579" width="9.5" style="10" customWidth="1"/>
    <col min="3580" max="3588" width="0" style="10" hidden="1" customWidth="1"/>
    <col min="3589" max="3589" width="30.5" style="10" customWidth="1"/>
    <col min="3590" max="3590" width="18" style="10" customWidth="1"/>
    <col min="3591" max="3595" width="10.6640625" style="10" customWidth="1"/>
    <col min="3596" max="3600" width="0" style="10" hidden="1" customWidth="1"/>
    <col min="3601" max="3629" width="18" style="10" customWidth="1"/>
    <col min="3630" max="3636" width="10.6640625" style="10" customWidth="1"/>
    <col min="3637" max="3828" width="49.5" style="10"/>
    <col min="3829" max="3829" width="0" style="10" hidden="1" customWidth="1"/>
    <col min="3830" max="3830" width="18.6640625" style="10" customWidth="1"/>
    <col min="3831" max="3831" width="77" style="10" customWidth="1"/>
    <col min="3832" max="3832" width="23.5" style="10" bestFit="1" customWidth="1"/>
    <col min="3833" max="3833" width="13.5" style="10" bestFit="1" customWidth="1"/>
    <col min="3834" max="3834" width="13.1640625" style="10" bestFit="1" customWidth="1"/>
    <col min="3835" max="3835" width="9.5" style="10" customWidth="1"/>
    <col min="3836" max="3844" width="0" style="10" hidden="1" customWidth="1"/>
    <col min="3845" max="3845" width="30.5" style="10" customWidth="1"/>
    <col min="3846" max="3846" width="18" style="10" customWidth="1"/>
    <col min="3847" max="3851" width="10.6640625" style="10" customWidth="1"/>
    <col min="3852" max="3856" width="0" style="10" hidden="1" customWidth="1"/>
    <col min="3857" max="3885" width="18" style="10" customWidth="1"/>
    <col min="3886" max="3892" width="10.6640625" style="10" customWidth="1"/>
    <col min="3893" max="4084" width="49.5" style="10"/>
    <col min="4085" max="4085" width="0" style="10" hidden="1" customWidth="1"/>
    <col min="4086" max="4086" width="18.6640625" style="10" customWidth="1"/>
    <col min="4087" max="4087" width="77" style="10" customWidth="1"/>
    <col min="4088" max="4088" width="23.5" style="10" bestFit="1" customWidth="1"/>
    <col min="4089" max="4089" width="13.5" style="10" bestFit="1" customWidth="1"/>
    <col min="4090" max="4090" width="13.1640625" style="10" bestFit="1" customWidth="1"/>
    <col min="4091" max="4091" width="9.5" style="10" customWidth="1"/>
    <col min="4092" max="4100" width="0" style="10" hidden="1" customWidth="1"/>
    <col min="4101" max="4101" width="30.5" style="10" customWidth="1"/>
    <col min="4102" max="4102" width="18" style="10" customWidth="1"/>
    <col min="4103" max="4107" width="10.6640625" style="10" customWidth="1"/>
    <col min="4108" max="4112" width="0" style="10" hidden="1" customWidth="1"/>
    <col min="4113" max="4141" width="18" style="10" customWidth="1"/>
    <col min="4142" max="4148" width="10.6640625" style="10" customWidth="1"/>
    <col min="4149" max="4340" width="49.5" style="10"/>
    <col min="4341" max="4341" width="0" style="10" hidden="1" customWidth="1"/>
    <col min="4342" max="4342" width="18.6640625" style="10" customWidth="1"/>
    <col min="4343" max="4343" width="77" style="10" customWidth="1"/>
    <col min="4344" max="4344" width="23.5" style="10" bestFit="1" customWidth="1"/>
    <col min="4345" max="4345" width="13.5" style="10" bestFit="1" customWidth="1"/>
    <col min="4346" max="4346" width="13.1640625" style="10" bestFit="1" customWidth="1"/>
    <col min="4347" max="4347" width="9.5" style="10" customWidth="1"/>
    <col min="4348" max="4356" width="0" style="10" hidden="1" customWidth="1"/>
    <col min="4357" max="4357" width="30.5" style="10" customWidth="1"/>
    <col min="4358" max="4358" width="18" style="10" customWidth="1"/>
    <col min="4359" max="4363" width="10.6640625" style="10" customWidth="1"/>
    <col min="4364" max="4368" width="0" style="10" hidden="1" customWidth="1"/>
    <col min="4369" max="4397" width="18" style="10" customWidth="1"/>
    <col min="4398" max="4404" width="10.6640625" style="10" customWidth="1"/>
    <col min="4405" max="4596" width="49.5" style="10"/>
    <col min="4597" max="4597" width="0" style="10" hidden="1" customWidth="1"/>
    <col min="4598" max="4598" width="18.6640625" style="10" customWidth="1"/>
    <col min="4599" max="4599" width="77" style="10" customWidth="1"/>
    <col min="4600" max="4600" width="23.5" style="10" bestFit="1" customWidth="1"/>
    <col min="4601" max="4601" width="13.5" style="10" bestFit="1" customWidth="1"/>
    <col min="4602" max="4602" width="13.1640625" style="10" bestFit="1" customWidth="1"/>
    <col min="4603" max="4603" width="9.5" style="10" customWidth="1"/>
    <col min="4604" max="4612" width="0" style="10" hidden="1" customWidth="1"/>
    <col min="4613" max="4613" width="30.5" style="10" customWidth="1"/>
    <col min="4614" max="4614" width="18" style="10" customWidth="1"/>
    <col min="4615" max="4619" width="10.6640625" style="10" customWidth="1"/>
    <col min="4620" max="4624" width="0" style="10" hidden="1" customWidth="1"/>
    <col min="4625" max="4653" width="18" style="10" customWidth="1"/>
    <col min="4654" max="4660" width="10.6640625" style="10" customWidth="1"/>
    <col min="4661" max="4852" width="49.5" style="10"/>
    <col min="4853" max="4853" width="0" style="10" hidden="1" customWidth="1"/>
    <col min="4854" max="4854" width="18.6640625" style="10" customWidth="1"/>
    <col min="4855" max="4855" width="77" style="10" customWidth="1"/>
    <col min="4856" max="4856" width="23.5" style="10" bestFit="1" customWidth="1"/>
    <col min="4857" max="4857" width="13.5" style="10" bestFit="1" customWidth="1"/>
    <col min="4858" max="4858" width="13.1640625" style="10" bestFit="1" customWidth="1"/>
    <col min="4859" max="4859" width="9.5" style="10" customWidth="1"/>
    <col min="4860" max="4868" width="0" style="10" hidden="1" customWidth="1"/>
    <col min="4869" max="4869" width="30.5" style="10" customWidth="1"/>
    <col min="4870" max="4870" width="18" style="10" customWidth="1"/>
    <col min="4871" max="4875" width="10.6640625" style="10" customWidth="1"/>
    <col min="4876" max="4880" width="0" style="10" hidden="1" customWidth="1"/>
    <col min="4881" max="4909" width="18" style="10" customWidth="1"/>
    <col min="4910" max="4916" width="10.6640625" style="10" customWidth="1"/>
    <col min="4917" max="5108" width="49.5" style="10"/>
    <col min="5109" max="5109" width="0" style="10" hidden="1" customWidth="1"/>
    <col min="5110" max="5110" width="18.6640625" style="10" customWidth="1"/>
    <col min="5111" max="5111" width="77" style="10" customWidth="1"/>
    <col min="5112" max="5112" width="23.5" style="10" bestFit="1" customWidth="1"/>
    <col min="5113" max="5113" width="13.5" style="10" bestFit="1" customWidth="1"/>
    <col min="5114" max="5114" width="13.1640625" style="10" bestFit="1" customWidth="1"/>
    <col min="5115" max="5115" width="9.5" style="10" customWidth="1"/>
    <col min="5116" max="5124" width="0" style="10" hidden="1" customWidth="1"/>
    <col min="5125" max="5125" width="30.5" style="10" customWidth="1"/>
    <col min="5126" max="5126" width="18" style="10" customWidth="1"/>
    <col min="5127" max="5131" width="10.6640625" style="10" customWidth="1"/>
    <col min="5132" max="5136" width="0" style="10" hidden="1" customWidth="1"/>
    <col min="5137" max="5165" width="18" style="10" customWidth="1"/>
    <col min="5166" max="5172" width="10.6640625" style="10" customWidth="1"/>
    <col min="5173" max="5364" width="49.5" style="10"/>
    <col min="5365" max="5365" width="0" style="10" hidden="1" customWidth="1"/>
    <col min="5366" max="5366" width="18.6640625" style="10" customWidth="1"/>
    <col min="5367" max="5367" width="77" style="10" customWidth="1"/>
    <col min="5368" max="5368" width="23.5" style="10" bestFit="1" customWidth="1"/>
    <col min="5369" max="5369" width="13.5" style="10" bestFit="1" customWidth="1"/>
    <col min="5370" max="5370" width="13.1640625" style="10" bestFit="1" customWidth="1"/>
    <col min="5371" max="5371" width="9.5" style="10" customWidth="1"/>
    <col min="5372" max="5380" width="0" style="10" hidden="1" customWidth="1"/>
    <col min="5381" max="5381" width="30.5" style="10" customWidth="1"/>
    <col min="5382" max="5382" width="18" style="10" customWidth="1"/>
    <col min="5383" max="5387" width="10.6640625" style="10" customWidth="1"/>
    <col min="5388" max="5392" width="0" style="10" hidden="1" customWidth="1"/>
    <col min="5393" max="5421" width="18" style="10" customWidth="1"/>
    <col min="5422" max="5428" width="10.6640625" style="10" customWidth="1"/>
    <col min="5429" max="5620" width="49.5" style="10"/>
    <col min="5621" max="5621" width="0" style="10" hidden="1" customWidth="1"/>
    <col min="5622" max="5622" width="18.6640625" style="10" customWidth="1"/>
    <col min="5623" max="5623" width="77" style="10" customWidth="1"/>
    <col min="5624" max="5624" width="23.5" style="10" bestFit="1" customWidth="1"/>
    <col min="5625" max="5625" width="13.5" style="10" bestFit="1" customWidth="1"/>
    <col min="5626" max="5626" width="13.1640625" style="10" bestFit="1" customWidth="1"/>
    <col min="5627" max="5627" width="9.5" style="10" customWidth="1"/>
    <col min="5628" max="5636" width="0" style="10" hidden="1" customWidth="1"/>
    <col min="5637" max="5637" width="30.5" style="10" customWidth="1"/>
    <col min="5638" max="5638" width="18" style="10" customWidth="1"/>
    <col min="5639" max="5643" width="10.6640625" style="10" customWidth="1"/>
    <col min="5644" max="5648" width="0" style="10" hidden="1" customWidth="1"/>
    <col min="5649" max="5677" width="18" style="10" customWidth="1"/>
    <col min="5678" max="5684" width="10.6640625" style="10" customWidth="1"/>
    <col min="5685" max="5876" width="49.5" style="10"/>
    <col min="5877" max="5877" width="0" style="10" hidden="1" customWidth="1"/>
    <col min="5878" max="5878" width="18.6640625" style="10" customWidth="1"/>
    <col min="5879" max="5879" width="77" style="10" customWidth="1"/>
    <col min="5880" max="5880" width="23.5" style="10" bestFit="1" customWidth="1"/>
    <col min="5881" max="5881" width="13.5" style="10" bestFit="1" customWidth="1"/>
    <col min="5882" max="5882" width="13.1640625" style="10" bestFit="1" customWidth="1"/>
    <col min="5883" max="5883" width="9.5" style="10" customWidth="1"/>
    <col min="5884" max="5892" width="0" style="10" hidden="1" customWidth="1"/>
    <col min="5893" max="5893" width="30.5" style="10" customWidth="1"/>
    <col min="5894" max="5894" width="18" style="10" customWidth="1"/>
    <col min="5895" max="5899" width="10.6640625" style="10" customWidth="1"/>
    <col min="5900" max="5904" width="0" style="10" hidden="1" customWidth="1"/>
    <col min="5905" max="5933" width="18" style="10" customWidth="1"/>
    <col min="5934" max="5940" width="10.6640625" style="10" customWidth="1"/>
    <col min="5941" max="6132" width="49.5" style="10"/>
    <col min="6133" max="6133" width="0" style="10" hidden="1" customWidth="1"/>
    <col min="6134" max="6134" width="18.6640625" style="10" customWidth="1"/>
    <col min="6135" max="6135" width="77" style="10" customWidth="1"/>
    <col min="6136" max="6136" width="23.5" style="10" bestFit="1" customWidth="1"/>
    <col min="6137" max="6137" width="13.5" style="10" bestFit="1" customWidth="1"/>
    <col min="6138" max="6138" width="13.1640625" style="10" bestFit="1" customWidth="1"/>
    <col min="6139" max="6139" width="9.5" style="10" customWidth="1"/>
    <col min="6140" max="6148" width="0" style="10" hidden="1" customWidth="1"/>
    <col min="6149" max="6149" width="30.5" style="10" customWidth="1"/>
    <col min="6150" max="6150" width="18" style="10" customWidth="1"/>
    <col min="6151" max="6155" width="10.6640625" style="10" customWidth="1"/>
    <col min="6156" max="6160" width="0" style="10" hidden="1" customWidth="1"/>
    <col min="6161" max="6189" width="18" style="10" customWidth="1"/>
    <col min="6190" max="6196" width="10.6640625" style="10" customWidth="1"/>
    <col min="6197" max="6388" width="49.5" style="10"/>
    <col min="6389" max="6389" width="0" style="10" hidden="1" customWidth="1"/>
    <col min="6390" max="6390" width="18.6640625" style="10" customWidth="1"/>
    <col min="6391" max="6391" width="77" style="10" customWidth="1"/>
    <col min="6392" max="6392" width="23.5" style="10" bestFit="1" customWidth="1"/>
    <col min="6393" max="6393" width="13.5" style="10" bestFit="1" customWidth="1"/>
    <col min="6394" max="6394" width="13.1640625" style="10" bestFit="1" customWidth="1"/>
    <col min="6395" max="6395" width="9.5" style="10" customWidth="1"/>
    <col min="6396" max="6404" width="0" style="10" hidden="1" customWidth="1"/>
    <col min="6405" max="6405" width="30.5" style="10" customWidth="1"/>
    <col min="6406" max="6406" width="18" style="10" customWidth="1"/>
    <col min="6407" max="6411" width="10.6640625" style="10" customWidth="1"/>
    <col min="6412" max="6416" width="0" style="10" hidden="1" customWidth="1"/>
    <col min="6417" max="6445" width="18" style="10" customWidth="1"/>
    <col min="6446" max="6452" width="10.6640625" style="10" customWidth="1"/>
    <col min="6453" max="6644" width="49.5" style="10"/>
    <col min="6645" max="6645" width="0" style="10" hidden="1" customWidth="1"/>
    <col min="6646" max="6646" width="18.6640625" style="10" customWidth="1"/>
    <col min="6647" max="6647" width="77" style="10" customWidth="1"/>
    <col min="6648" max="6648" width="23.5" style="10" bestFit="1" customWidth="1"/>
    <col min="6649" max="6649" width="13.5" style="10" bestFit="1" customWidth="1"/>
    <col min="6650" max="6650" width="13.1640625" style="10" bestFit="1" customWidth="1"/>
    <col min="6651" max="6651" width="9.5" style="10" customWidth="1"/>
    <col min="6652" max="6660" width="0" style="10" hidden="1" customWidth="1"/>
    <col min="6661" max="6661" width="30.5" style="10" customWidth="1"/>
    <col min="6662" max="6662" width="18" style="10" customWidth="1"/>
    <col min="6663" max="6667" width="10.6640625" style="10" customWidth="1"/>
    <col min="6668" max="6672" width="0" style="10" hidden="1" customWidth="1"/>
    <col min="6673" max="6701" width="18" style="10" customWidth="1"/>
    <col min="6702" max="6708" width="10.6640625" style="10" customWidth="1"/>
    <col min="6709" max="6900" width="49.5" style="10"/>
    <col min="6901" max="6901" width="0" style="10" hidden="1" customWidth="1"/>
    <col min="6902" max="6902" width="18.6640625" style="10" customWidth="1"/>
    <col min="6903" max="6903" width="77" style="10" customWidth="1"/>
    <col min="6904" max="6904" width="23.5" style="10" bestFit="1" customWidth="1"/>
    <col min="6905" max="6905" width="13.5" style="10" bestFit="1" customWidth="1"/>
    <col min="6906" max="6906" width="13.1640625" style="10" bestFit="1" customWidth="1"/>
    <col min="6907" max="6907" width="9.5" style="10" customWidth="1"/>
    <col min="6908" max="6916" width="0" style="10" hidden="1" customWidth="1"/>
    <col min="6917" max="6917" width="30.5" style="10" customWidth="1"/>
    <col min="6918" max="6918" width="18" style="10" customWidth="1"/>
    <col min="6919" max="6923" width="10.6640625" style="10" customWidth="1"/>
    <col min="6924" max="6928" width="0" style="10" hidden="1" customWidth="1"/>
    <col min="6929" max="6957" width="18" style="10" customWidth="1"/>
    <col min="6958" max="6964" width="10.6640625" style="10" customWidth="1"/>
    <col min="6965" max="7156" width="49.5" style="10"/>
    <col min="7157" max="7157" width="0" style="10" hidden="1" customWidth="1"/>
    <col min="7158" max="7158" width="18.6640625" style="10" customWidth="1"/>
    <col min="7159" max="7159" width="77" style="10" customWidth="1"/>
    <col min="7160" max="7160" width="23.5" style="10" bestFit="1" customWidth="1"/>
    <col min="7161" max="7161" width="13.5" style="10" bestFit="1" customWidth="1"/>
    <col min="7162" max="7162" width="13.1640625" style="10" bestFit="1" customWidth="1"/>
    <col min="7163" max="7163" width="9.5" style="10" customWidth="1"/>
    <col min="7164" max="7172" width="0" style="10" hidden="1" customWidth="1"/>
    <col min="7173" max="7173" width="30.5" style="10" customWidth="1"/>
    <col min="7174" max="7174" width="18" style="10" customWidth="1"/>
    <col min="7175" max="7179" width="10.6640625" style="10" customWidth="1"/>
    <col min="7180" max="7184" width="0" style="10" hidden="1" customWidth="1"/>
    <col min="7185" max="7213" width="18" style="10" customWidth="1"/>
    <col min="7214" max="7220" width="10.6640625" style="10" customWidth="1"/>
    <col min="7221" max="7412" width="49.5" style="10"/>
    <col min="7413" max="7413" width="0" style="10" hidden="1" customWidth="1"/>
    <col min="7414" max="7414" width="18.6640625" style="10" customWidth="1"/>
    <col min="7415" max="7415" width="77" style="10" customWidth="1"/>
    <col min="7416" max="7416" width="23.5" style="10" bestFit="1" customWidth="1"/>
    <col min="7417" max="7417" width="13.5" style="10" bestFit="1" customWidth="1"/>
    <col min="7418" max="7418" width="13.1640625" style="10" bestFit="1" customWidth="1"/>
    <col min="7419" max="7419" width="9.5" style="10" customWidth="1"/>
    <col min="7420" max="7428" width="0" style="10" hidden="1" customWidth="1"/>
    <col min="7429" max="7429" width="30.5" style="10" customWidth="1"/>
    <col min="7430" max="7430" width="18" style="10" customWidth="1"/>
    <col min="7431" max="7435" width="10.6640625" style="10" customWidth="1"/>
    <col min="7436" max="7440" width="0" style="10" hidden="1" customWidth="1"/>
    <col min="7441" max="7469" width="18" style="10" customWidth="1"/>
    <col min="7470" max="7476" width="10.6640625" style="10" customWidth="1"/>
    <col min="7477" max="7668" width="49.5" style="10"/>
    <col min="7669" max="7669" width="0" style="10" hidden="1" customWidth="1"/>
    <col min="7670" max="7670" width="18.6640625" style="10" customWidth="1"/>
    <col min="7671" max="7671" width="77" style="10" customWidth="1"/>
    <col min="7672" max="7672" width="23.5" style="10" bestFit="1" customWidth="1"/>
    <col min="7673" max="7673" width="13.5" style="10" bestFit="1" customWidth="1"/>
    <col min="7674" max="7674" width="13.1640625" style="10" bestFit="1" customWidth="1"/>
    <col min="7675" max="7675" width="9.5" style="10" customWidth="1"/>
    <col min="7676" max="7684" width="0" style="10" hidden="1" customWidth="1"/>
    <col min="7685" max="7685" width="30.5" style="10" customWidth="1"/>
    <col min="7686" max="7686" width="18" style="10" customWidth="1"/>
    <col min="7687" max="7691" width="10.6640625" style="10" customWidth="1"/>
    <col min="7692" max="7696" width="0" style="10" hidden="1" customWidth="1"/>
    <col min="7697" max="7725" width="18" style="10" customWidth="1"/>
    <col min="7726" max="7732" width="10.6640625" style="10" customWidth="1"/>
    <col min="7733" max="7924" width="49.5" style="10"/>
    <col min="7925" max="7925" width="0" style="10" hidden="1" customWidth="1"/>
    <col min="7926" max="7926" width="18.6640625" style="10" customWidth="1"/>
    <col min="7927" max="7927" width="77" style="10" customWidth="1"/>
    <col min="7928" max="7928" width="23.5" style="10" bestFit="1" customWidth="1"/>
    <col min="7929" max="7929" width="13.5" style="10" bestFit="1" customWidth="1"/>
    <col min="7930" max="7930" width="13.1640625" style="10" bestFit="1" customWidth="1"/>
    <col min="7931" max="7931" width="9.5" style="10" customWidth="1"/>
    <col min="7932" max="7940" width="0" style="10" hidden="1" customWidth="1"/>
    <col min="7941" max="7941" width="30.5" style="10" customWidth="1"/>
    <col min="7942" max="7942" width="18" style="10" customWidth="1"/>
    <col min="7943" max="7947" width="10.6640625" style="10" customWidth="1"/>
    <col min="7948" max="7952" width="0" style="10" hidden="1" customWidth="1"/>
    <col min="7953" max="7981" width="18" style="10" customWidth="1"/>
    <col min="7982" max="7988" width="10.6640625" style="10" customWidth="1"/>
    <col min="7989" max="8180" width="49.5" style="10"/>
    <col min="8181" max="8181" width="0" style="10" hidden="1" customWidth="1"/>
    <col min="8182" max="8182" width="18.6640625" style="10" customWidth="1"/>
    <col min="8183" max="8183" width="77" style="10" customWidth="1"/>
    <col min="8184" max="8184" width="23.5" style="10" bestFit="1" customWidth="1"/>
    <col min="8185" max="8185" width="13.5" style="10" bestFit="1" customWidth="1"/>
    <col min="8186" max="8186" width="13.1640625" style="10" bestFit="1" customWidth="1"/>
    <col min="8187" max="8187" width="9.5" style="10" customWidth="1"/>
    <col min="8188" max="8196" width="0" style="10" hidden="1" customWidth="1"/>
    <col min="8197" max="8197" width="30.5" style="10" customWidth="1"/>
    <col min="8198" max="8198" width="18" style="10" customWidth="1"/>
    <col min="8199" max="8203" width="10.6640625" style="10" customWidth="1"/>
    <col min="8204" max="8208" width="0" style="10" hidden="1" customWidth="1"/>
    <col min="8209" max="8237" width="18" style="10" customWidth="1"/>
    <col min="8238" max="8244" width="10.6640625" style="10" customWidth="1"/>
    <col min="8245" max="8436" width="49.5" style="10"/>
    <col min="8437" max="8437" width="0" style="10" hidden="1" customWidth="1"/>
    <col min="8438" max="8438" width="18.6640625" style="10" customWidth="1"/>
    <col min="8439" max="8439" width="77" style="10" customWidth="1"/>
    <col min="8440" max="8440" width="23.5" style="10" bestFit="1" customWidth="1"/>
    <col min="8441" max="8441" width="13.5" style="10" bestFit="1" customWidth="1"/>
    <col min="8442" max="8442" width="13.1640625" style="10" bestFit="1" customWidth="1"/>
    <col min="8443" max="8443" width="9.5" style="10" customWidth="1"/>
    <col min="8444" max="8452" width="0" style="10" hidden="1" customWidth="1"/>
    <col min="8453" max="8453" width="30.5" style="10" customWidth="1"/>
    <col min="8454" max="8454" width="18" style="10" customWidth="1"/>
    <col min="8455" max="8459" width="10.6640625" style="10" customWidth="1"/>
    <col min="8460" max="8464" width="0" style="10" hidden="1" customWidth="1"/>
    <col min="8465" max="8493" width="18" style="10" customWidth="1"/>
    <col min="8494" max="8500" width="10.6640625" style="10" customWidth="1"/>
    <col min="8501" max="8692" width="49.5" style="10"/>
    <col min="8693" max="8693" width="0" style="10" hidden="1" customWidth="1"/>
    <col min="8694" max="8694" width="18.6640625" style="10" customWidth="1"/>
    <col min="8695" max="8695" width="77" style="10" customWidth="1"/>
    <col min="8696" max="8696" width="23.5" style="10" bestFit="1" customWidth="1"/>
    <col min="8697" max="8697" width="13.5" style="10" bestFit="1" customWidth="1"/>
    <col min="8698" max="8698" width="13.1640625" style="10" bestFit="1" customWidth="1"/>
    <col min="8699" max="8699" width="9.5" style="10" customWidth="1"/>
    <col min="8700" max="8708" width="0" style="10" hidden="1" customWidth="1"/>
    <col min="8709" max="8709" width="30.5" style="10" customWidth="1"/>
    <col min="8710" max="8710" width="18" style="10" customWidth="1"/>
    <col min="8711" max="8715" width="10.6640625" style="10" customWidth="1"/>
    <col min="8716" max="8720" width="0" style="10" hidden="1" customWidth="1"/>
    <col min="8721" max="8749" width="18" style="10" customWidth="1"/>
    <col min="8750" max="8756" width="10.6640625" style="10" customWidth="1"/>
    <col min="8757" max="8948" width="49.5" style="10"/>
    <col min="8949" max="8949" width="0" style="10" hidden="1" customWidth="1"/>
    <col min="8950" max="8950" width="18.6640625" style="10" customWidth="1"/>
    <col min="8951" max="8951" width="77" style="10" customWidth="1"/>
    <col min="8952" max="8952" width="23.5" style="10" bestFit="1" customWidth="1"/>
    <col min="8953" max="8953" width="13.5" style="10" bestFit="1" customWidth="1"/>
    <col min="8954" max="8954" width="13.1640625" style="10" bestFit="1" customWidth="1"/>
    <col min="8955" max="8955" width="9.5" style="10" customWidth="1"/>
    <col min="8956" max="8964" width="0" style="10" hidden="1" customWidth="1"/>
    <col min="8965" max="8965" width="30.5" style="10" customWidth="1"/>
    <col min="8966" max="8966" width="18" style="10" customWidth="1"/>
    <col min="8967" max="8971" width="10.6640625" style="10" customWidth="1"/>
    <col min="8972" max="8976" width="0" style="10" hidden="1" customWidth="1"/>
    <col min="8977" max="9005" width="18" style="10" customWidth="1"/>
    <col min="9006" max="9012" width="10.6640625" style="10" customWidth="1"/>
    <col min="9013" max="9204" width="49.5" style="10"/>
    <col min="9205" max="9205" width="0" style="10" hidden="1" customWidth="1"/>
    <col min="9206" max="9206" width="18.6640625" style="10" customWidth="1"/>
    <col min="9207" max="9207" width="77" style="10" customWidth="1"/>
    <col min="9208" max="9208" width="23.5" style="10" bestFit="1" customWidth="1"/>
    <col min="9209" max="9209" width="13.5" style="10" bestFit="1" customWidth="1"/>
    <col min="9210" max="9210" width="13.1640625" style="10" bestFit="1" customWidth="1"/>
    <col min="9211" max="9211" width="9.5" style="10" customWidth="1"/>
    <col min="9212" max="9220" width="0" style="10" hidden="1" customWidth="1"/>
    <col min="9221" max="9221" width="30.5" style="10" customWidth="1"/>
    <col min="9222" max="9222" width="18" style="10" customWidth="1"/>
    <col min="9223" max="9227" width="10.6640625" style="10" customWidth="1"/>
    <col min="9228" max="9232" width="0" style="10" hidden="1" customWidth="1"/>
    <col min="9233" max="9261" width="18" style="10" customWidth="1"/>
    <col min="9262" max="9268" width="10.6640625" style="10" customWidth="1"/>
    <col min="9269" max="9460" width="49.5" style="10"/>
    <col min="9461" max="9461" width="0" style="10" hidden="1" customWidth="1"/>
    <col min="9462" max="9462" width="18.6640625" style="10" customWidth="1"/>
    <col min="9463" max="9463" width="77" style="10" customWidth="1"/>
    <col min="9464" max="9464" width="23.5" style="10" bestFit="1" customWidth="1"/>
    <col min="9465" max="9465" width="13.5" style="10" bestFit="1" customWidth="1"/>
    <col min="9466" max="9466" width="13.1640625" style="10" bestFit="1" customWidth="1"/>
    <col min="9467" max="9467" width="9.5" style="10" customWidth="1"/>
    <col min="9468" max="9476" width="0" style="10" hidden="1" customWidth="1"/>
    <col min="9477" max="9477" width="30.5" style="10" customWidth="1"/>
    <col min="9478" max="9478" width="18" style="10" customWidth="1"/>
    <col min="9479" max="9483" width="10.6640625" style="10" customWidth="1"/>
    <col min="9484" max="9488" width="0" style="10" hidden="1" customWidth="1"/>
    <col min="9489" max="9517" width="18" style="10" customWidth="1"/>
    <col min="9518" max="9524" width="10.6640625" style="10" customWidth="1"/>
    <col min="9525" max="9716" width="49.5" style="10"/>
    <col min="9717" max="9717" width="0" style="10" hidden="1" customWidth="1"/>
    <col min="9718" max="9718" width="18.6640625" style="10" customWidth="1"/>
    <col min="9719" max="9719" width="77" style="10" customWidth="1"/>
    <col min="9720" max="9720" width="23.5" style="10" bestFit="1" customWidth="1"/>
    <col min="9721" max="9721" width="13.5" style="10" bestFit="1" customWidth="1"/>
    <col min="9722" max="9722" width="13.1640625" style="10" bestFit="1" customWidth="1"/>
    <col min="9723" max="9723" width="9.5" style="10" customWidth="1"/>
    <col min="9724" max="9732" width="0" style="10" hidden="1" customWidth="1"/>
    <col min="9733" max="9733" width="30.5" style="10" customWidth="1"/>
    <col min="9734" max="9734" width="18" style="10" customWidth="1"/>
    <col min="9735" max="9739" width="10.6640625" style="10" customWidth="1"/>
    <col min="9740" max="9744" width="0" style="10" hidden="1" customWidth="1"/>
    <col min="9745" max="9773" width="18" style="10" customWidth="1"/>
    <col min="9774" max="9780" width="10.6640625" style="10" customWidth="1"/>
    <col min="9781" max="9972" width="49.5" style="10"/>
    <col min="9973" max="9973" width="0" style="10" hidden="1" customWidth="1"/>
    <col min="9974" max="9974" width="18.6640625" style="10" customWidth="1"/>
    <col min="9975" max="9975" width="77" style="10" customWidth="1"/>
    <col min="9976" max="9976" width="23.5" style="10" bestFit="1" customWidth="1"/>
    <col min="9977" max="9977" width="13.5" style="10" bestFit="1" customWidth="1"/>
    <col min="9978" max="9978" width="13.1640625" style="10" bestFit="1" customWidth="1"/>
    <col min="9979" max="9979" width="9.5" style="10" customWidth="1"/>
    <col min="9980" max="9988" width="0" style="10" hidden="1" customWidth="1"/>
    <col min="9989" max="9989" width="30.5" style="10" customWidth="1"/>
    <col min="9990" max="9990" width="18" style="10" customWidth="1"/>
    <col min="9991" max="9995" width="10.6640625" style="10" customWidth="1"/>
    <col min="9996" max="10000" width="0" style="10" hidden="1" customWidth="1"/>
    <col min="10001" max="10029" width="18" style="10" customWidth="1"/>
    <col min="10030" max="10036" width="10.6640625" style="10" customWidth="1"/>
    <col min="10037" max="10228" width="49.5" style="10"/>
    <col min="10229" max="10229" width="0" style="10" hidden="1" customWidth="1"/>
    <col min="10230" max="10230" width="18.6640625" style="10" customWidth="1"/>
    <col min="10231" max="10231" width="77" style="10" customWidth="1"/>
    <col min="10232" max="10232" width="23.5" style="10" bestFit="1" customWidth="1"/>
    <col min="10233" max="10233" width="13.5" style="10" bestFit="1" customWidth="1"/>
    <col min="10234" max="10234" width="13.1640625" style="10" bestFit="1" customWidth="1"/>
    <col min="10235" max="10235" width="9.5" style="10" customWidth="1"/>
    <col min="10236" max="10244" width="0" style="10" hidden="1" customWidth="1"/>
    <col min="10245" max="10245" width="30.5" style="10" customWidth="1"/>
    <col min="10246" max="10246" width="18" style="10" customWidth="1"/>
    <col min="10247" max="10251" width="10.6640625" style="10" customWidth="1"/>
    <col min="10252" max="10256" width="0" style="10" hidden="1" customWidth="1"/>
    <col min="10257" max="10285" width="18" style="10" customWidth="1"/>
    <col min="10286" max="10292" width="10.6640625" style="10" customWidth="1"/>
    <col min="10293" max="10484" width="49.5" style="10"/>
    <col min="10485" max="10485" width="0" style="10" hidden="1" customWidth="1"/>
    <col min="10486" max="10486" width="18.6640625" style="10" customWidth="1"/>
    <col min="10487" max="10487" width="77" style="10" customWidth="1"/>
    <col min="10488" max="10488" width="23.5" style="10" bestFit="1" customWidth="1"/>
    <col min="10489" max="10489" width="13.5" style="10" bestFit="1" customWidth="1"/>
    <col min="10490" max="10490" width="13.1640625" style="10" bestFit="1" customWidth="1"/>
    <col min="10491" max="10491" width="9.5" style="10" customWidth="1"/>
    <col min="10492" max="10500" width="0" style="10" hidden="1" customWidth="1"/>
    <col min="10501" max="10501" width="30.5" style="10" customWidth="1"/>
    <col min="10502" max="10502" width="18" style="10" customWidth="1"/>
    <col min="10503" max="10507" width="10.6640625" style="10" customWidth="1"/>
    <col min="10508" max="10512" width="0" style="10" hidden="1" customWidth="1"/>
    <col min="10513" max="10541" width="18" style="10" customWidth="1"/>
    <col min="10542" max="10548" width="10.6640625" style="10" customWidth="1"/>
    <col min="10549" max="10740" width="49.5" style="10"/>
    <col min="10741" max="10741" width="0" style="10" hidden="1" customWidth="1"/>
    <col min="10742" max="10742" width="18.6640625" style="10" customWidth="1"/>
    <col min="10743" max="10743" width="77" style="10" customWidth="1"/>
    <col min="10744" max="10744" width="23.5" style="10" bestFit="1" customWidth="1"/>
    <col min="10745" max="10745" width="13.5" style="10" bestFit="1" customWidth="1"/>
    <col min="10746" max="10746" width="13.1640625" style="10" bestFit="1" customWidth="1"/>
    <col min="10747" max="10747" width="9.5" style="10" customWidth="1"/>
    <col min="10748" max="10756" width="0" style="10" hidden="1" customWidth="1"/>
    <col min="10757" max="10757" width="30.5" style="10" customWidth="1"/>
    <col min="10758" max="10758" width="18" style="10" customWidth="1"/>
    <col min="10759" max="10763" width="10.6640625" style="10" customWidth="1"/>
    <col min="10764" max="10768" width="0" style="10" hidden="1" customWidth="1"/>
    <col min="10769" max="10797" width="18" style="10" customWidth="1"/>
    <col min="10798" max="10804" width="10.6640625" style="10" customWidth="1"/>
    <col min="10805" max="10996" width="49.5" style="10"/>
    <col min="10997" max="10997" width="0" style="10" hidden="1" customWidth="1"/>
    <col min="10998" max="10998" width="18.6640625" style="10" customWidth="1"/>
    <col min="10999" max="10999" width="77" style="10" customWidth="1"/>
    <col min="11000" max="11000" width="23.5" style="10" bestFit="1" customWidth="1"/>
    <col min="11001" max="11001" width="13.5" style="10" bestFit="1" customWidth="1"/>
    <col min="11002" max="11002" width="13.1640625" style="10" bestFit="1" customWidth="1"/>
    <col min="11003" max="11003" width="9.5" style="10" customWidth="1"/>
    <col min="11004" max="11012" width="0" style="10" hidden="1" customWidth="1"/>
    <col min="11013" max="11013" width="30.5" style="10" customWidth="1"/>
    <col min="11014" max="11014" width="18" style="10" customWidth="1"/>
    <col min="11015" max="11019" width="10.6640625" style="10" customWidth="1"/>
    <col min="11020" max="11024" width="0" style="10" hidden="1" customWidth="1"/>
    <col min="11025" max="11053" width="18" style="10" customWidth="1"/>
    <col min="11054" max="11060" width="10.6640625" style="10" customWidth="1"/>
    <col min="11061" max="11252" width="49.5" style="10"/>
    <col min="11253" max="11253" width="0" style="10" hidden="1" customWidth="1"/>
    <col min="11254" max="11254" width="18.6640625" style="10" customWidth="1"/>
    <col min="11255" max="11255" width="77" style="10" customWidth="1"/>
    <col min="11256" max="11256" width="23.5" style="10" bestFit="1" customWidth="1"/>
    <col min="11257" max="11257" width="13.5" style="10" bestFit="1" customWidth="1"/>
    <col min="11258" max="11258" width="13.1640625" style="10" bestFit="1" customWidth="1"/>
    <col min="11259" max="11259" width="9.5" style="10" customWidth="1"/>
    <col min="11260" max="11268" width="0" style="10" hidden="1" customWidth="1"/>
    <col min="11269" max="11269" width="30.5" style="10" customWidth="1"/>
    <col min="11270" max="11270" width="18" style="10" customWidth="1"/>
    <col min="11271" max="11275" width="10.6640625" style="10" customWidth="1"/>
    <col min="11276" max="11280" width="0" style="10" hidden="1" customWidth="1"/>
    <col min="11281" max="11309" width="18" style="10" customWidth="1"/>
    <col min="11310" max="11316" width="10.6640625" style="10" customWidth="1"/>
    <col min="11317" max="11508" width="49.5" style="10"/>
    <col min="11509" max="11509" width="0" style="10" hidden="1" customWidth="1"/>
    <col min="11510" max="11510" width="18.6640625" style="10" customWidth="1"/>
    <col min="11511" max="11511" width="77" style="10" customWidth="1"/>
    <col min="11512" max="11512" width="23.5" style="10" bestFit="1" customWidth="1"/>
    <col min="11513" max="11513" width="13.5" style="10" bestFit="1" customWidth="1"/>
    <col min="11514" max="11514" width="13.1640625" style="10" bestFit="1" customWidth="1"/>
    <col min="11515" max="11515" width="9.5" style="10" customWidth="1"/>
    <col min="11516" max="11524" width="0" style="10" hidden="1" customWidth="1"/>
    <col min="11525" max="11525" width="30.5" style="10" customWidth="1"/>
    <col min="11526" max="11526" width="18" style="10" customWidth="1"/>
    <col min="11527" max="11531" width="10.6640625" style="10" customWidth="1"/>
    <col min="11532" max="11536" width="0" style="10" hidden="1" customWidth="1"/>
    <col min="11537" max="11565" width="18" style="10" customWidth="1"/>
    <col min="11566" max="11572" width="10.6640625" style="10" customWidth="1"/>
    <col min="11573" max="11764" width="49.5" style="10"/>
    <col min="11765" max="11765" width="0" style="10" hidden="1" customWidth="1"/>
    <col min="11766" max="11766" width="18.6640625" style="10" customWidth="1"/>
    <col min="11767" max="11767" width="77" style="10" customWidth="1"/>
    <col min="11768" max="11768" width="23.5" style="10" bestFit="1" customWidth="1"/>
    <col min="11769" max="11769" width="13.5" style="10" bestFit="1" customWidth="1"/>
    <col min="11770" max="11770" width="13.1640625" style="10" bestFit="1" customWidth="1"/>
    <col min="11771" max="11771" width="9.5" style="10" customWidth="1"/>
    <col min="11772" max="11780" width="0" style="10" hidden="1" customWidth="1"/>
    <col min="11781" max="11781" width="30.5" style="10" customWidth="1"/>
    <col min="11782" max="11782" width="18" style="10" customWidth="1"/>
    <col min="11783" max="11787" width="10.6640625" style="10" customWidth="1"/>
    <col min="11788" max="11792" width="0" style="10" hidden="1" customWidth="1"/>
    <col min="11793" max="11821" width="18" style="10" customWidth="1"/>
    <col min="11822" max="11828" width="10.6640625" style="10" customWidth="1"/>
    <col min="11829" max="12020" width="49.5" style="10"/>
    <col min="12021" max="12021" width="0" style="10" hidden="1" customWidth="1"/>
    <col min="12022" max="12022" width="18.6640625" style="10" customWidth="1"/>
    <col min="12023" max="12023" width="77" style="10" customWidth="1"/>
    <col min="12024" max="12024" width="23.5" style="10" bestFit="1" customWidth="1"/>
    <col min="12025" max="12025" width="13.5" style="10" bestFit="1" customWidth="1"/>
    <col min="12026" max="12026" width="13.1640625" style="10" bestFit="1" customWidth="1"/>
    <col min="12027" max="12027" width="9.5" style="10" customWidth="1"/>
    <col min="12028" max="12036" width="0" style="10" hidden="1" customWidth="1"/>
    <col min="12037" max="12037" width="30.5" style="10" customWidth="1"/>
    <col min="12038" max="12038" width="18" style="10" customWidth="1"/>
    <col min="12039" max="12043" width="10.6640625" style="10" customWidth="1"/>
    <col min="12044" max="12048" width="0" style="10" hidden="1" customWidth="1"/>
    <col min="12049" max="12077" width="18" style="10" customWidth="1"/>
    <col min="12078" max="12084" width="10.6640625" style="10" customWidth="1"/>
    <col min="12085" max="12276" width="49.5" style="10"/>
    <col min="12277" max="12277" width="0" style="10" hidden="1" customWidth="1"/>
    <col min="12278" max="12278" width="18.6640625" style="10" customWidth="1"/>
    <col min="12279" max="12279" width="77" style="10" customWidth="1"/>
    <col min="12280" max="12280" width="23.5" style="10" bestFit="1" customWidth="1"/>
    <col min="12281" max="12281" width="13.5" style="10" bestFit="1" customWidth="1"/>
    <col min="12282" max="12282" width="13.1640625" style="10" bestFit="1" customWidth="1"/>
    <col min="12283" max="12283" width="9.5" style="10" customWidth="1"/>
    <col min="12284" max="12292" width="0" style="10" hidden="1" customWidth="1"/>
    <col min="12293" max="12293" width="30.5" style="10" customWidth="1"/>
    <col min="12294" max="12294" width="18" style="10" customWidth="1"/>
    <col min="12295" max="12299" width="10.6640625" style="10" customWidth="1"/>
    <col min="12300" max="12304" width="0" style="10" hidden="1" customWidth="1"/>
    <col min="12305" max="12333" width="18" style="10" customWidth="1"/>
    <col min="12334" max="12340" width="10.6640625" style="10" customWidth="1"/>
    <col min="12341" max="12532" width="49.5" style="10"/>
    <col min="12533" max="12533" width="0" style="10" hidden="1" customWidth="1"/>
    <col min="12534" max="12534" width="18.6640625" style="10" customWidth="1"/>
    <col min="12535" max="12535" width="77" style="10" customWidth="1"/>
    <col min="12536" max="12536" width="23.5" style="10" bestFit="1" customWidth="1"/>
    <col min="12537" max="12537" width="13.5" style="10" bestFit="1" customWidth="1"/>
    <col min="12538" max="12538" width="13.1640625" style="10" bestFit="1" customWidth="1"/>
    <col min="12539" max="12539" width="9.5" style="10" customWidth="1"/>
    <col min="12540" max="12548" width="0" style="10" hidden="1" customWidth="1"/>
    <col min="12549" max="12549" width="30.5" style="10" customWidth="1"/>
    <col min="12550" max="12550" width="18" style="10" customWidth="1"/>
    <col min="12551" max="12555" width="10.6640625" style="10" customWidth="1"/>
    <col min="12556" max="12560" width="0" style="10" hidden="1" customWidth="1"/>
    <col min="12561" max="12589" width="18" style="10" customWidth="1"/>
    <col min="12590" max="12596" width="10.6640625" style="10" customWidth="1"/>
    <col min="12597" max="12788" width="49.5" style="10"/>
    <col min="12789" max="12789" width="0" style="10" hidden="1" customWidth="1"/>
    <col min="12790" max="12790" width="18.6640625" style="10" customWidth="1"/>
    <col min="12791" max="12791" width="77" style="10" customWidth="1"/>
    <col min="12792" max="12792" width="23.5" style="10" bestFit="1" customWidth="1"/>
    <col min="12793" max="12793" width="13.5" style="10" bestFit="1" customWidth="1"/>
    <col min="12794" max="12794" width="13.1640625" style="10" bestFit="1" customWidth="1"/>
    <col min="12795" max="12795" width="9.5" style="10" customWidth="1"/>
    <col min="12796" max="12804" width="0" style="10" hidden="1" customWidth="1"/>
    <col min="12805" max="12805" width="30.5" style="10" customWidth="1"/>
    <col min="12806" max="12806" width="18" style="10" customWidth="1"/>
    <col min="12807" max="12811" width="10.6640625" style="10" customWidth="1"/>
    <col min="12812" max="12816" width="0" style="10" hidden="1" customWidth="1"/>
    <col min="12817" max="12845" width="18" style="10" customWidth="1"/>
    <col min="12846" max="12852" width="10.6640625" style="10" customWidth="1"/>
    <col min="12853" max="13044" width="49.5" style="10"/>
    <col min="13045" max="13045" width="0" style="10" hidden="1" customWidth="1"/>
    <col min="13046" max="13046" width="18.6640625" style="10" customWidth="1"/>
    <col min="13047" max="13047" width="77" style="10" customWidth="1"/>
    <col min="13048" max="13048" width="23.5" style="10" bestFit="1" customWidth="1"/>
    <col min="13049" max="13049" width="13.5" style="10" bestFit="1" customWidth="1"/>
    <col min="13050" max="13050" width="13.1640625" style="10" bestFit="1" customWidth="1"/>
    <col min="13051" max="13051" width="9.5" style="10" customWidth="1"/>
    <col min="13052" max="13060" width="0" style="10" hidden="1" customWidth="1"/>
    <col min="13061" max="13061" width="30.5" style="10" customWidth="1"/>
    <col min="13062" max="13062" width="18" style="10" customWidth="1"/>
    <col min="13063" max="13067" width="10.6640625" style="10" customWidth="1"/>
    <col min="13068" max="13072" width="0" style="10" hidden="1" customWidth="1"/>
    <col min="13073" max="13101" width="18" style="10" customWidth="1"/>
    <col min="13102" max="13108" width="10.6640625" style="10" customWidth="1"/>
    <col min="13109" max="13300" width="49.5" style="10"/>
    <col min="13301" max="13301" width="0" style="10" hidden="1" customWidth="1"/>
    <col min="13302" max="13302" width="18.6640625" style="10" customWidth="1"/>
    <col min="13303" max="13303" width="77" style="10" customWidth="1"/>
    <col min="13304" max="13304" width="23.5" style="10" bestFit="1" customWidth="1"/>
    <col min="13305" max="13305" width="13.5" style="10" bestFit="1" customWidth="1"/>
    <col min="13306" max="13306" width="13.1640625" style="10" bestFit="1" customWidth="1"/>
    <col min="13307" max="13307" width="9.5" style="10" customWidth="1"/>
    <col min="13308" max="13316" width="0" style="10" hidden="1" customWidth="1"/>
    <col min="13317" max="13317" width="30.5" style="10" customWidth="1"/>
    <col min="13318" max="13318" width="18" style="10" customWidth="1"/>
    <col min="13319" max="13323" width="10.6640625" style="10" customWidth="1"/>
    <col min="13324" max="13328" width="0" style="10" hidden="1" customWidth="1"/>
    <col min="13329" max="13357" width="18" style="10" customWidth="1"/>
    <col min="13358" max="13364" width="10.6640625" style="10" customWidth="1"/>
    <col min="13365" max="13556" width="49.5" style="10"/>
    <col min="13557" max="13557" width="0" style="10" hidden="1" customWidth="1"/>
    <col min="13558" max="13558" width="18.6640625" style="10" customWidth="1"/>
    <col min="13559" max="13559" width="77" style="10" customWidth="1"/>
    <col min="13560" max="13560" width="23.5" style="10" bestFit="1" customWidth="1"/>
    <col min="13561" max="13561" width="13.5" style="10" bestFit="1" customWidth="1"/>
    <col min="13562" max="13562" width="13.1640625" style="10" bestFit="1" customWidth="1"/>
    <col min="13563" max="13563" width="9.5" style="10" customWidth="1"/>
    <col min="13564" max="13572" width="0" style="10" hidden="1" customWidth="1"/>
    <col min="13573" max="13573" width="30.5" style="10" customWidth="1"/>
    <col min="13574" max="13574" width="18" style="10" customWidth="1"/>
    <col min="13575" max="13579" width="10.6640625" style="10" customWidth="1"/>
    <col min="13580" max="13584" width="0" style="10" hidden="1" customWidth="1"/>
    <col min="13585" max="13613" width="18" style="10" customWidth="1"/>
    <col min="13614" max="13620" width="10.6640625" style="10" customWidth="1"/>
    <col min="13621" max="13812" width="49.5" style="10"/>
    <col min="13813" max="13813" width="0" style="10" hidden="1" customWidth="1"/>
    <col min="13814" max="13814" width="18.6640625" style="10" customWidth="1"/>
    <col min="13815" max="13815" width="77" style="10" customWidth="1"/>
    <col min="13816" max="13816" width="23.5" style="10" bestFit="1" customWidth="1"/>
    <col min="13817" max="13817" width="13.5" style="10" bestFit="1" customWidth="1"/>
    <col min="13818" max="13818" width="13.1640625" style="10" bestFit="1" customWidth="1"/>
    <col min="13819" max="13819" width="9.5" style="10" customWidth="1"/>
    <col min="13820" max="13828" width="0" style="10" hidden="1" customWidth="1"/>
    <col min="13829" max="13829" width="30.5" style="10" customWidth="1"/>
    <col min="13830" max="13830" width="18" style="10" customWidth="1"/>
    <col min="13831" max="13835" width="10.6640625" style="10" customWidth="1"/>
    <col min="13836" max="13840" width="0" style="10" hidden="1" customWidth="1"/>
    <col min="13841" max="13869" width="18" style="10" customWidth="1"/>
    <col min="13870" max="13876" width="10.6640625" style="10" customWidth="1"/>
    <col min="13877" max="14068" width="49.5" style="10"/>
    <col min="14069" max="14069" width="0" style="10" hidden="1" customWidth="1"/>
    <col min="14070" max="14070" width="18.6640625" style="10" customWidth="1"/>
    <col min="14071" max="14071" width="77" style="10" customWidth="1"/>
    <col min="14072" max="14072" width="23.5" style="10" bestFit="1" customWidth="1"/>
    <col min="14073" max="14073" width="13.5" style="10" bestFit="1" customWidth="1"/>
    <col min="14074" max="14074" width="13.1640625" style="10" bestFit="1" customWidth="1"/>
    <col min="14075" max="14075" width="9.5" style="10" customWidth="1"/>
    <col min="14076" max="14084" width="0" style="10" hidden="1" customWidth="1"/>
    <col min="14085" max="14085" width="30.5" style="10" customWidth="1"/>
    <col min="14086" max="14086" width="18" style="10" customWidth="1"/>
    <col min="14087" max="14091" width="10.6640625" style="10" customWidth="1"/>
    <col min="14092" max="14096" width="0" style="10" hidden="1" customWidth="1"/>
    <col min="14097" max="14125" width="18" style="10" customWidth="1"/>
    <col min="14126" max="14132" width="10.6640625" style="10" customWidth="1"/>
    <col min="14133" max="14324" width="49.5" style="10"/>
    <col min="14325" max="14325" width="0" style="10" hidden="1" customWidth="1"/>
    <col min="14326" max="14326" width="18.6640625" style="10" customWidth="1"/>
    <col min="14327" max="14327" width="77" style="10" customWidth="1"/>
    <col min="14328" max="14328" width="23.5" style="10" bestFit="1" customWidth="1"/>
    <col min="14329" max="14329" width="13.5" style="10" bestFit="1" customWidth="1"/>
    <col min="14330" max="14330" width="13.1640625" style="10" bestFit="1" customWidth="1"/>
    <col min="14331" max="14331" width="9.5" style="10" customWidth="1"/>
    <col min="14332" max="14340" width="0" style="10" hidden="1" customWidth="1"/>
    <col min="14341" max="14341" width="30.5" style="10" customWidth="1"/>
    <col min="14342" max="14342" width="18" style="10" customWidth="1"/>
    <col min="14343" max="14347" width="10.6640625" style="10" customWidth="1"/>
    <col min="14348" max="14352" width="0" style="10" hidden="1" customWidth="1"/>
    <col min="14353" max="14381" width="18" style="10" customWidth="1"/>
    <col min="14382" max="14388" width="10.6640625" style="10" customWidth="1"/>
    <col min="14389" max="14580" width="49.5" style="10"/>
    <col min="14581" max="14581" width="0" style="10" hidden="1" customWidth="1"/>
    <col min="14582" max="14582" width="18.6640625" style="10" customWidth="1"/>
    <col min="14583" max="14583" width="77" style="10" customWidth="1"/>
    <col min="14584" max="14584" width="23.5" style="10" bestFit="1" customWidth="1"/>
    <col min="14585" max="14585" width="13.5" style="10" bestFit="1" customWidth="1"/>
    <col min="14586" max="14586" width="13.1640625" style="10" bestFit="1" customWidth="1"/>
    <col min="14587" max="14587" width="9.5" style="10" customWidth="1"/>
    <col min="14588" max="14596" width="0" style="10" hidden="1" customWidth="1"/>
    <col min="14597" max="14597" width="30.5" style="10" customWidth="1"/>
    <col min="14598" max="14598" width="18" style="10" customWidth="1"/>
    <col min="14599" max="14603" width="10.6640625" style="10" customWidth="1"/>
    <col min="14604" max="14608" width="0" style="10" hidden="1" customWidth="1"/>
    <col min="14609" max="14637" width="18" style="10" customWidth="1"/>
    <col min="14638" max="14644" width="10.6640625" style="10" customWidth="1"/>
    <col min="14645" max="14836" width="49.5" style="10"/>
    <col min="14837" max="14837" width="0" style="10" hidden="1" customWidth="1"/>
    <col min="14838" max="14838" width="18.6640625" style="10" customWidth="1"/>
    <col min="14839" max="14839" width="77" style="10" customWidth="1"/>
    <col min="14840" max="14840" width="23.5" style="10" bestFit="1" customWidth="1"/>
    <col min="14841" max="14841" width="13.5" style="10" bestFit="1" customWidth="1"/>
    <col min="14842" max="14842" width="13.1640625" style="10" bestFit="1" customWidth="1"/>
    <col min="14843" max="14843" width="9.5" style="10" customWidth="1"/>
    <col min="14844" max="14852" width="0" style="10" hidden="1" customWidth="1"/>
    <col min="14853" max="14853" width="30.5" style="10" customWidth="1"/>
    <col min="14854" max="14854" width="18" style="10" customWidth="1"/>
    <col min="14855" max="14859" width="10.6640625" style="10" customWidth="1"/>
    <col min="14860" max="14864" width="0" style="10" hidden="1" customWidth="1"/>
    <col min="14865" max="14893" width="18" style="10" customWidth="1"/>
    <col min="14894" max="14900" width="10.6640625" style="10" customWidth="1"/>
    <col min="14901" max="15092" width="49.5" style="10"/>
    <col min="15093" max="15093" width="0" style="10" hidden="1" customWidth="1"/>
    <col min="15094" max="15094" width="18.6640625" style="10" customWidth="1"/>
    <col min="15095" max="15095" width="77" style="10" customWidth="1"/>
    <col min="15096" max="15096" width="23.5" style="10" bestFit="1" customWidth="1"/>
    <col min="15097" max="15097" width="13.5" style="10" bestFit="1" customWidth="1"/>
    <col min="15098" max="15098" width="13.1640625" style="10" bestFit="1" customWidth="1"/>
    <col min="15099" max="15099" width="9.5" style="10" customWidth="1"/>
    <col min="15100" max="15108" width="0" style="10" hidden="1" customWidth="1"/>
    <col min="15109" max="15109" width="30.5" style="10" customWidth="1"/>
    <col min="15110" max="15110" width="18" style="10" customWidth="1"/>
    <col min="15111" max="15115" width="10.6640625" style="10" customWidth="1"/>
    <col min="15116" max="15120" width="0" style="10" hidden="1" customWidth="1"/>
    <col min="15121" max="15149" width="18" style="10" customWidth="1"/>
    <col min="15150" max="15156" width="10.6640625" style="10" customWidth="1"/>
    <col min="15157" max="15348" width="49.5" style="10"/>
    <col min="15349" max="15349" width="0" style="10" hidden="1" customWidth="1"/>
    <col min="15350" max="15350" width="18.6640625" style="10" customWidth="1"/>
    <col min="15351" max="15351" width="77" style="10" customWidth="1"/>
    <col min="15352" max="15352" width="23.5" style="10" bestFit="1" customWidth="1"/>
    <col min="15353" max="15353" width="13.5" style="10" bestFit="1" customWidth="1"/>
    <col min="15354" max="15354" width="13.1640625" style="10" bestFit="1" customWidth="1"/>
    <col min="15355" max="15355" width="9.5" style="10" customWidth="1"/>
    <col min="15356" max="15364" width="0" style="10" hidden="1" customWidth="1"/>
    <col min="15365" max="15365" width="30.5" style="10" customWidth="1"/>
    <col min="15366" max="15366" width="18" style="10" customWidth="1"/>
    <col min="15367" max="15371" width="10.6640625" style="10" customWidth="1"/>
    <col min="15372" max="15376" width="0" style="10" hidden="1" customWidth="1"/>
    <col min="15377" max="15405" width="18" style="10" customWidth="1"/>
    <col min="15406" max="15412" width="10.6640625" style="10" customWidth="1"/>
    <col min="15413" max="15604" width="49.5" style="10"/>
    <col min="15605" max="15605" width="0" style="10" hidden="1" customWidth="1"/>
    <col min="15606" max="15606" width="18.6640625" style="10" customWidth="1"/>
    <col min="15607" max="15607" width="77" style="10" customWidth="1"/>
    <col min="15608" max="15608" width="23.5" style="10" bestFit="1" customWidth="1"/>
    <col min="15609" max="15609" width="13.5" style="10" bestFit="1" customWidth="1"/>
    <col min="15610" max="15610" width="13.1640625" style="10" bestFit="1" customWidth="1"/>
    <col min="15611" max="15611" width="9.5" style="10" customWidth="1"/>
    <col min="15612" max="15620" width="0" style="10" hidden="1" customWidth="1"/>
    <col min="15621" max="15621" width="30.5" style="10" customWidth="1"/>
    <col min="15622" max="15622" width="18" style="10" customWidth="1"/>
    <col min="15623" max="15627" width="10.6640625" style="10" customWidth="1"/>
    <col min="15628" max="15632" width="0" style="10" hidden="1" customWidth="1"/>
    <col min="15633" max="15661" width="18" style="10" customWidth="1"/>
    <col min="15662" max="15668" width="10.6640625" style="10" customWidth="1"/>
    <col min="15669" max="15860" width="49.5" style="10"/>
    <col min="15861" max="15861" width="0" style="10" hidden="1" customWidth="1"/>
    <col min="15862" max="15862" width="18.6640625" style="10" customWidth="1"/>
    <col min="15863" max="15863" width="77" style="10" customWidth="1"/>
    <col min="15864" max="15864" width="23.5" style="10" bestFit="1" customWidth="1"/>
    <col min="15865" max="15865" width="13.5" style="10" bestFit="1" customWidth="1"/>
    <col min="15866" max="15866" width="13.1640625" style="10" bestFit="1" customWidth="1"/>
    <col min="15867" max="15867" width="9.5" style="10" customWidth="1"/>
    <col min="15868" max="15876" width="0" style="10" hidden="1" customWidth="1"/>
    <col min="15877" max="15877" width="30.5" style="10" customWidth="1"/>
    <col min="15878" max="15878" width="18" style="10" customWidth="1"/>
    <col min="15879" max="15883" width="10.6640625" style="10" customWidth="1"/>
    <col min="15884" max="15888" width="0" style="10" hidden="1" customWidth="1"/>
    <col min="15889" max="15917" width="18" style="10" customWidth="1"/>
    <col min="15918" max="15924" width="10.6640625" style="10" customWidth="1"/>
    <col min="15925" max="16116" width="49.5" style="10"/>
    <col min="16117" max="16117" width="0" style="10" hidden="1" customWidth="1"/>
    <col min="16118" max="16118" width="18.6640625" style="10" customWidth="1"/>
    <col min="16119" max="16119" width="77" style="10" customWidth="1"/>
    <col min="16120" max="16120" width="23.5" style="10" bestFit="1" customWidth="1"/>
    <col min="16121" max="16121" width="13.5" style="10" bestFit="1" customWidth="1"/>
    <col min="16122" max="16122" width="13.1640625" style="10" bestFit="1" customWidth="1"/>
    <col min="16123" max="16123" width="9.5" style="10" customWidth="1"/>
    <col min="16124" max="16132" width="0" style="10" hidden="1" customWidth="1"/>
    <col min="16133" max="16133" width="30.5" style="10" customWidth="1"/>
    <col min="16134" max="16134" width="18" style="10" customWidth="1"/>
    <col min="16135" max="16139" width="10.6640625" style="10" customWidth="1"/>
    <col min="16140" max="16144" width="0" style="10" hidden="1" customWidth="1"/>
    <col min="16145" max="16173" width="18" style="10" customWidth="1"/>
    <col min="16174" max="16180" width="10.6640625" style="10" customWidth="1"/>
    <col min="16181" max="16384" width="49.5" style="10"/>
  </cols>
  <sheetData>
    <row r="1" spans="1:45" x14ac:dyDescent="0.15">
      <c r="B1" s="675"/>
      <c r="C1" s="678" t="s">
        <v>150</v>
      </c>
      <c r="D1" s="47"/>
      <c r="E1" s="15"/>
      <c r="F1" s="11"/>
      <c r="G1" s="681" t="s">
        <v>169</v>
      </c>
      <c r="H1" s="681"/>
      <c r="I1" s="681"/>
      <c r="J1" s="681"/>
      <c r="K1" s="681"/>
      <c r="L1" s="681"/>
      <c r="M1" s="681"/>
      <c r="N1" s="681"/>
      <c r="O1" s="681"/>
      <c r="P1" s="681"/>
    </row>
    <row r="2" spans="1:45" x14ac:dyDescent="0.15">
      <c r="B2" s="676"/>
      <c r="C2" s="679"/>
      <c r="D2" s="47"/>
      <c r="E2" s="15"/>
      <c r="F2" s="11"/>
      <c r="G2" s="681"/>
      <c r="H2" s="681"/>
      <c r="I2" s="681"/>
      <c r="J2" s="681"/>
      <c r="K2" s="681"/>
      <c r="L2" s="681"/>
      <c r="M2" s="681"/>
      <c r="N2" s="681"/>
      <c r="O2" s="681"/>
      <c r="P2" s="681"/>
    </row>
    <row r="3" spans="1:45" x14ac:dyDescent="0.15">
      <c r="B3" s="677"/>
      <c r="C3" s="680"/>
      <c r="D3" s="47"/>
      <c r="E3" s="15"/>
      <c r="F3" s="11"/>
      <c r="G3" s="681"/>
      <c r="H3" s="681"/>
      <c r="I3" s="681"/>
      <c r="J3" s="681"/>
      <c r="K3" s="681"/>
      <c r="L3" s="681"/>
      <c r="M3" s="681"/>
      <c r="N3" s="681"/>
      <c r="O3" s="681"/>
      <c r="P3" s="681"/>
    </row>
    <row r="4" spans="1:45" x14ac:dyDescent="0.15">
      <c r="B4" s="12"/>
      <c r="C4" s="12"/>
      <c r="D4" s="13"/>
      <c r="G4" s="681"/>
      <c r="H4" s="681"/>
      <c r="I4" s="681"/>
      <c r="J4" s="681"/>
      <c r="K4" s="681"/>
      <c r="L4" s="681"/>
      <c r="M4" s="681"/>
      <c r="N4" s="681"/>
      <c r="O4" s="681"/>
      <c r="P4" s="681"/>
    </row>
    <row r="5" spans="1:45" x14ac:dyDescent="0.15">
      <c r="C5" s="10"/>
      <c r="G5" s="681"/>
      <c r="H5" s="681"/>
      <c r="I5" s="681"/>
      <c r="J5" s="681"/>
      <c r="K5" s="681"/>
      <c r="L5" s="681"/>
      <c r="M5" s="681"/>
      <c r="N5" s="681"/>
      <c r="O5" s="681"/>
      <c r="P5" s="681"/>
    </row>
    <row r="6" spans="1:45" ht="21" thickBot="1" x14ac:dyDescent="0.2">
      <c r="A6" s="15"/>
      <c r="B6" s="34" t="s">
        <v>152</v>
      </c>
      <c r="C6" s="34" t="s">
        <v>153</v>
      </c>
      <c r="D6" s="34" t="s">
        <v>154</v>
      </c>
      <c r="E6" s="34" t="s">
        <v>155</v>
      </c>
      <c r="G6" s="16" t="s">
        <v>156</v>
      </c>
      <c r="H6" s="16" t="s">
        <v>157</v>
      </c>
      <c r="I6" s="16" t="s">
        <v>151</v>
      </c>
      <c r="J6" s="16" t="s">
        <v>158</v>
      </c>
      <c r="K6" s="16" t="s">
        <v>159</v>
      </c>
      <c r="L6" s="16" t="s">
        <v>160</v>
      </c>
      <c r="M6" s="16" t="s">
        <v>161</v>
      </c>
      <c r="N6" s="16" t="s">
        <v>162</v>
      </c>
      <c r="O6" s="16" t="s">
        <v>163</v>
      </c>
      <c r="P6" s="16" t="s">
        <v>164</v>
      </c>
    </row>
    <row r="7" spans="1:45" s="21" customFormat="1" ht="17" x14ac:dyDescent="0.15">
      <c r="A7" s="15"/>
      <c r="B7" s="666" t="s">
        <v>200</v>
      </c>
      <c r="C7" s="50" t="str">
        <f>CALIDAD!A41</f>
        <v xml:space="preserve">TASA DE CAIDAS EN HOSPITALIZACION </v>
      </c>
      <c r="D7" s="51" t="s">
        <v>173</v>
      </c>
      <c r="E7" s="52" t="s">
        <v>170</v>
      </c>
      <c r="F7" s="10"/>
      <c r="G7" s="20" t="e">
        <f>CALIDAD!B41</f>
        <v>#DIV/0!</v>
      </c>
      <c r="H7" s="20" t="e">
        <f>CALIDAD!C41</f>
        <v>#DIV/0!</v>
      </c>
      <c r="I7" s="20" t="e">
        <f>CALIDAD!D41</f>
        <v>#DIV/0!</v>
      </c>
      <c r="J7" s="20" t="e">
        <f>CALIDAD!E41</f>
        <v>#DIV/0!</v>
      </c>
      <c r="K7" s="20" t="e">
        <f>CALIDAD!F41</f>
        <v>#DIV/0!</v>
      </c>
      <c r="L7" s="20" t="str">
        <f>IF(L6&gt;0,VLOOKUP(L6,'[1]1'!$A$8:$BD$249,55,0),0)</f>
        <v/>
      </c>
      <c r="M7" s="20" t="str">
        <f>IF(M6&gt;0,VLOOKUP(M6,'[1]1'!$A$8:$BD$249,55,0),0)</f>
        <v/>
      </c>
      <c r="N7" s="20" t="str">
        <f>IF(N6&gt;0,VLOOKUP(N6,'[1]1'!$A$8:$BD$249,55,0),0)</f>
        <v/>
      </c>
      <c r="O7" s="20" t="str">
        <f>IF(O6&gt;0,VLOOKUP(O6,'[1]1'!$A$8:$BD$249,55,0),0)</f>
        <v/>
      </c>
      <c r="P7" s="20" t="str">
        <f>IF(P6&gt;0,VLOOKUP(P6,'[1]1'!$A$8:$BD$249,55,0),0)</f>
        <v/>
      </c>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row>
    <row r="8" spans="1:45" s="23" customFormat="1" ht="17" x14ac:dyDescent="0.15">
      <c r="A8" s="22"/>
      <c r="B8" s="667"/>
      <c r="C8" s="50" t="str">
        <f>CALIDAD!A42</f>
        <v xml:space="preserve">PROPORCIÓN DE REINGRESOS EN URGENCIAS </v>
      </c>
      <c r="D8" s="51" t="s">
        <v>172</v>
      </c>
      <c r="E8" s="52" t="s">
        <v>170</v>
      </c>
      <c r="F8" s="10"/>
      <c r="G8" s="20" t="e">
        <f>CALIDAD!B42</f>
        <v>#DIV/0!</v>
      </c>
      <c r="H8" s="20" t="e">
        <f>CALIDAD!C42</f>
        <v>#DIV/0!</v>
      </c>
      <c r="I8" s="20" t="e">
        <f>CALIDAD!D42</f>
        <v>#DIV/0!</v>
      </c>
      <c r="J8" s="20" t="e">
        <f>CALIDAD!E42</f>
        <v>#DIV/0!</v>
      </c>
      <c r="K8" s="20" t="e">
        <f>CALIDAD!F42</f>
        <v>#DIV/0!</v>
      </c>
      <c r="L8" s="20" t="str">
        <f>IF(L6&gt;0,VLOOKUP(L6,'[1]2'!$A$8:$BD$249,55,0),0)</f>
        <v/>
      </c>
      <c r="M8" s="20" t="str">
        <f>IF(M6&gt;0,VLOOKUP(M6,'[1]2'!$A$8:$BD$249,55,0),0)</f>
        <v/>
      </c>
      <c r="N8" s="20" t="str">
        <f>IF(N6&gt;0,VLOOKUP(N6,'[1]2'!$A$8:$BD$249,55,0),0)</f>
        <v/>
      </c>
      <c r="O8" s="20" t="str">
        <f>IF(O6&gt;0,VLOOKUP(O6,'[1]2'!$A$8:$BD$249,55,0),0)</f>
        <v/>
      </c>
      <c r="P8" s="20" t="str">
        <f>IF(P6&gt;0,VLOOKUP(P6,'[1]2'!$A$8:$BD$249,55,0),0)</f>
        <v/>
      </c>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row>
    <row r="9" spans="1:45" s="23" customFormat="1" ht="17" x14ac:dyDescent="0.15">
      <c r="A9" s="22"/>
      <c r="B9" s="667"/>
      <c r="C9" s="50" t="str">
        <f>CALIDAD!A43</f>
        <v>PROPORCIÓN DE REINGRESOS EN HOSPITALIZACIÓN</v>
      </c>
      <c r="D9" s="51" t="s">
        <v>172</v>
      </c>
      <c r="E9" s="52" t="s">
        <v>170</v>
      </c>
      <c r="F9" s="10"/>
      <c r="G9" s="20" t="e">
        <f>CALIDAD!B43</f>
        <v>#DIV/0!</v>
      </c>
      <c r="H9" s="20" t="e">
        <f>CALIDAD!C43</f>
        <v>#DIV/0!</v>
      </c>
      <c r="I9" s="20" t="e">
        <f>CALIDAD!D43</f>
        <v>#DIV/0!</v>
      </c>
      <c r="J9" s="20" t="e">
        <f>CALIDAD!E43</f>
        <v>#DIV/0!</v>
      </c>
      <c r="K9" s="20" t="e">
        <f>CALIDAD!F43</f>
        <v>#DIV/0!</v>
      </c>
      <c r="L9" s="20" t="e">
        <f>IF(L6&gt;0,VLOOKUP(L6,'[1]3'!$A$8:$BD$249,55,0),0)</f>
        <v>#N/A</v>
      </c>
      <c r="M9" s="20" t="e">
        <f>IF(M6&gt;0,VLOOKUP(M6,'[1]3'!$A$8:$BD$249,55,0),0)</f>
        <v>#N/A</v>
      </c>
      <c r="N9" s="20" t="e">
        <f>IF(N6&gt;0,VLOOKUP(N6,'[1]3'!$A$8:$BD$249,55,0),0)</f>
        <v>#N/A</v>
      </c>
      <c r="O9" s="20" t="e">
        <f>IF(O6&gt;0,VLOOKUP(O6,'[1]3'!$A$8:$BD$249,55,0),0)</f>
        <v>#N/A</v>
      </c>
      <c r="P9" s="20" t="e">
        <f>IF(P6&gt;0,VLOOKUP(P6,'[1]3'!$A$8:$BD$249,55,0),0)</f>
        <v>#N/A</v>
      </c>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row>
    <row r="10" spans="1:45" s="25" customFormat="1" ht="19" x14ac:dyDescent="0.4">
      <c r="A10" s="24"/>
      <c r="B10" s="667"/>
      <c r="C10" s="50" t="str">
        <f>CALIDAD!A46</f>
        <v xml:space="preserve">TIEMPO PROMEDIO DE ESPERA PARA LA ASIGNACION DE CITA DE MEDICINA GENERAL </v>
      </c>
      <c r="D10" s="51" t="s">
        <v>165</v>
      </c>
      <c r="E10" s="52" t="s">
        <v>170</v>
      </c>
      <c r="F10" s="10"/>
      <c r="G10" s="32" t="e">
        <f>CALIDAD!B46</f>
        <v>#DIV/0!</v>
      </c>
      <c r="H10" s="32" t="e">
        <f>CALIDAD!C46</f>
        <v>#DIV/0!</v>
      </c>
      <c r="I10" s="32" t="e">
        <f>CALIDAD!D46</f>
        <v>#DIV/0!</v>
      </c>
      <c r="J10" s="32" t="e">
        <f>CALIDAD!E46</f>
        <v>#DIV/0!</v>
      </c>
      <c r="K10" s="32" t="e">
        <f>CALIDAD!F46</f>
        <v>#DIV/0!</v>
      </c>
      <c r="L10" s="20" t="e">
        <f>IF(L6&gt;0,VLOOKUP(L6,'[1]4'!$A$8:$BD$249,55,0),0)</f>
        <v>#N/A</v>
      </c>
      <c r="M10" s="20" t="e">
        <f>IF(M6&gt;0,VLOOKUP(M6,'[1]4'!$A$8:$BD$249,55,0),0)</f>
        <v>#N/A</v>
      </c>
      <c r="N10" s="20" t="e">
        <f>IF(N6&gt;0,VLOOKUP(N6,'[1]4'!$A$8:$BD$249,55,0),0)</f>
        <v>#N/A</v>
      </c>
      <c r="O10" s="20" t="e">
        <f>IF(O6&gt;0,VLOOKUP(O6,'[1]4'!$A$8:$BD$249,55,0),0)</f>
        <v>#N/A</v>
      </c>
      <c r="P10" s="20" t="e">
        <f>IF(P6&gt;0,VLOOKUP(P6,'[1]4'!$A$8:$BD$249,55,0),0)</f>
        <v>#N/A</v>
      </c>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row>
    <row r="11" spans="1:45" s="25" customFormat="1" ht="20" thickBot="1" x14ac:dyDescent="0.45">
      <c r="A11" s="24"/>
      <c r="B11" s="667"/>
      <c r="C11" s="50" t="str">
        <f>CALIDAD!A47</f>
        <v xml:space="preserve">TIEMPO PROMEDIO DE ESPERA PARA LA ASIGNACION DE CITA DE ODONTOLOGIA </v>
      </c>
      <c r="D11" s="51" t="s">
        <v>165</v>
      </c>
      <c r="E11" s="52" t="s">
        <v>170</v>
      </c>
      <c r="F11" s="10"/>
      <c r="G11" s="32" t="e">
        <f>CALIDAD!B47</f>
        <v>#DIV/0!</v>
      </c>
      <c r="H11" s="32" t="e">
        <f>CALIDAD!C47</f>
        <v>#DIV/0!</v>
      </c>
      <c r="I11" s="32" t="e">
        <f>CALIDAD!D47</f>
        <v>#DIV/0!</v>
      </c>
      <c r="J11" s="32" t="e">
        <f>CALIDAD!E47</f>
        <v>#DIV/0!</v>
      </c>
      <c r="K11" s="32" t="e">
        <f>CALIDAD!F47</f>
        <v>#DIV/0!</v>
      </c>
      <c r="L11" s="20" t="e">
        <f>IF(L6&gt;0,VLOOKUP(L6,'[1]5'!$A$8:$BD$249,55,0),0)</f>
        <v>#N/A</v>
      </c>
      <c r="M11" s="20" t="e">
        <f>IF(M6&gt;0,VLOOKUP(M6,'[1]5'!$A$8:$BD$249,55,0),0)</f>
        <v>#N/A</v>
      </c>
      <c r="N11" s="20" t="e">
        <f>IF(N6&gt;0,VLOOKUP(N6,'[1]5'!$A$8:$BD$249,55,0),0)</f>
        <v>#N/A</v>
      </c>
      <c r="O11" s="20" t="e">
        <f>IF(O6&gt;0,VLOOKUP(O6,'[1]5'!$A$8:$BD$249,55,0),0)</f>
        <v>#N/A</v>
      </c>
      <c r="P11" s="20" t="e">
        <f>IF(P6&gt;0,VLOOKUP(P6,'[1]5'!$A$8:$BD$249,55,0),0)</f>
        <v>#N/A</v>
      </c>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s="27" customFormat="1" ht="38" customHeight="1" thickBot="1" x14ac:dyDescent="0.45">
      <c r="A12" s="26"/>
      <c r="B12" s="667"/>
      <c r="C12" s="50" t="str">
        <f>CALIDAD!A48</f>
        <v>TIEMPO PROMEDIO DE ESPERA PARA LA ATENCION DE PACIENTE CLASIFICADO COMO TRIAGE 2 EN URGENCIAS</v>
      </c>
      <c r="D12" s="51" t="s">
        <v>166</v>
      </c>
      <c r="E12" s="52" t="s">
        <v>170</v>
      </c>
      <c r="F12" s="10"/>
      <c r="G12" s="32" t="e">
        <f>CALIDAD!B48</f>
        <v>#DIV/0!</v>
      </c>
      <c r="H12" s="32" t="e">
        <f>CALIDAD!C48</f>
        <v>#DIV/0!</v>
      </c>
      <c r="I12" s="32" t="e">
        <f>CALIDAD!D48</f>
        <v>#DIV/0!</v>
      </c>
      <c r="J12" s="32" t="e">
        <f>CALIDAD!E48</f>
        <v>#DIV/0!</v>
      </c>
      <c r="K12" s="32" t="e">
        <f>CALIDAD!F48</f>
        <v>#DIV/0!</v>
      </c>
      <c r="L12" s="20" t="e">
        <f>IF(L6&gt;0,VLOOKUP(L6,'[1]6'!$A$8:$BD$249,55,0),0)</f>
        <v>#N/A</v>
      </c>
      <c r="M12" s="20" t="e">
        <f>IF(M6&gt;0,VLOOKUP(M6,'[1]6'!$A$8:$BD$249,55,0),0)</f>
        <v>#N/A</v>
      </c>
      <c r="N12" s="20" t="e">
        <f>IF(N6&gt;0,VLOOKUP(N6,'[1]6'!$A$8:$BD$249,55,0),0)</f>
        <v>#N/A</v>
      </c>
      <c r="O12" s="20" t="e">
        <f>IF(O6&gt;0,VLOOKUP(O6,'[1]6'!$A$8:$BD$249,55,0),0)</f>
        <v>#N/A</v>
      </c>
      <c r="P12" s="20" t="e">
        <f>IF(P6&gt;0,VLOOKUP(P6,'[1]6'!$A$8:$BD$249,55,0),0)</f>
        <v>#N/A</v>
      </c>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1:45" s="27" customFormat="1" ht="20" thickBot="1" x14ac:dyDescent="0.45">
      <c r="A13" s="26"/>
      <c r="B13" s="667"/>
      <c r="C13" s="50" t="str">
        <f>CALIDAD!A49</f>
        <v>PROPORCION DE SATISFACCIÓN GLOBAL DE LA IPS</v>
      </c>
      <c r="D13" s="51" t="s">
        <v>168</v>
      </c>
      <c r="E13" s="52" t="s">
        <v>170</v>
      </c>
      <c r="F13" s="10"/>
      <c r="G13" s="32" t="e">
        <f>CALIDAD!B49</f>
        <v>#DIV/0!</v>
      </c>
      <c r="H13" s="32" t="e">
        <f>CALIDAD!C49</f>
        <v>#DIV/0!</v>
      </c>
      <c r="I13" s="32" t="e">
        <f>CALIDAD!D49</f>
        <v>#DIV/0!</v>
      </c>
      <c r="J13" s="32" t="e">
        <f>CALIDAD!E49</f>
        <v>#DIV/0!</v>
      </c>
      <c r="K13" s="32" t="e">
        <f>CALIDAD!F49</f>
        <v>#DIV/0!</v>
      </c>
      <c r="L13" s="20" t="e">
        <f>IF(L6&gt;0,VLOOKUP(L6,'[1]20'!$A$8:$BD$249,55,0),0)</f>
        <v>#N/A</v>
      </c>
      <c r="M13" s="20" t="e">
        <f>IF(M6&gt;0,VLOOKUP(M6,'[1]20'!$A$8:$BD$249,55,0),0)</f>
        <v>#N/A</v>
      </c>
      <c r="N13" s="20" t="e">
        <f>IF(N6&gt;0,VLOOKUP(N6,'[1]20'!$A$8:$BD$249,55,0),0)</f>
        <v>#N/A</v>
      </c>
      <c r="O13" s="20" t="e">
        <f>IF(O6&gt;0,VLOOKUP(O6,'[1]20'!$A$8:$BD$249,55,0),0)</f>
        <v>#N/A</v>
      </c>
      <c r="P13" s="20" t="e">
        <f>IF(P6&gt;0,VLOOKUP(P6,'[1]20'!$A$8:$BD$249,55,0),0)</f>
        <v>#N/A</v>
      </c>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1:45" s="27" customFormat="1" ht="19" x14ac:dyDescent="0.4">
      <c r="A14" s="28"/>
      <c r="B14" s="667"/>
      <c r="C14" s="50" t="str">
        <f>CALIDAD!A50</f>
        <v xml:space="preserve">PROPORCION DE PACIENTES ATENDIDOS POR URGENCIA REMITIDOS </v>
      </c>
      <c r="D14" s="51"/>
      <c r="E14" s="52" t="s">
        <v>170</v>
      </c>
      <c r="F14" s="10"/>
      <c r="G14" s="32" t="e">
        <f>CALIDAD!B50</f>
        <v>#DIV/0!</v>
      </c>
      <c r="H14" s="32" t="e">
        <f>CALIDAD!C50</f>
        <v>#DIV/0!</v>
      </c>
      <c r="I14" s="32" t="e">
        <f>CALIDAD!D50</f>
        <v>#DIV/0!</v>
      </c>
      <c r="J14" s="32" t="e">
        <f>CALIDAD!E50</f>
        <v>#DIV/0!</v>
      </c>
      <c r="K14" s="32" t="e">
        <f>CALIDAD!F50</f>
        <v>#DIV/0!</v>
      </c>
      <c r="L14" s="20" t="e">
        <f>IF(L6&gt;0,VLOOKUP(L6,'[1]7'!$A$8:$BD$249,55,0),0)</f>
        <v>#N/A</v>
      </c>
      <c r="M14" s="20" t="e">
        <f>IF(M6&gt;0,VLOOKUP(M6,'[1]7'!$A$8:$BD$249,55,0),0)</f>
        <v>#N/A</v>
      </c>
      <c r="N14" s="20" t="e">
        <f>IF(N6&gt;0,VLOOKUP(N6,'[1]7'!$A$8:$BD$249,55,0),0)</f>
        <v>#N/A</v>
      </c>
      <c r="O14" s="20" t="e">
        <f>IF(O6&gt;0,VLOOKUP(O6,'[1]7'!$A$8:$BD$249,55,0),0)</f>
        <v>#N/A</v>
      </c>
      <c r="P14" s="20" t="e">
        <f>IF(P6&gt;0,VLOOKUP(P6,'[1]7'!$A$8:$BD$249,55,0),0)</f>
        <v>#N/A</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s="25" customFormat="1" ht="20" thickBot="1" x14ac:dyDescent="0.45">
      <c r="A15" s="26"/>
      <c r="B15" s="667"/>
      <c r="C15" s="50" t="str">
        <f>PRODUCCIÓN!A51</f>
        <v xml:space="preserve">PORCENTAJE OCUPACIONAL </v>
      </c>
      <c r="D15" s="51"/>
      <c r="E15" s="52" t="s">
        <v>170</v>
      </c>
      <c r="F15" s="10"/>
      <c r="G15" s="33" t="e">
        <f>PRODUCCIÓN!C51</f>
        <v>#DIV/0!</v>
      </c>
      <c r="H15" s="33" t="e">
        <f>PRODUCCIÓN!D51</f>
        <v>#DIV/0!</v>
      </c>
      <c r="I15" s="33" t="e">
        <f>PRODUCCIÓN!E51</f>
        <v>#DIV/0!</v>
      </c>
      <c r="J15" s="33" t="e">
        <f>PRODUCCIÓN!F51</f>
        <v>#DIV/0!</v>
      </c>
      <c r="K15" s="33" t="e">
        <f>PRODUCCIÓN!G51</f>
        <v>#DIV/0!</v>
      </c>
      <c r="L15" s="20" t="e">
        <f>IF(L6&gt;0,VLOOKUP(L6,'[1]8'!$A$8:$BD$249,55,0),0)</f>
        <v>#N/A</v>
      </c>
      <c r="M15" s="20" t="e">
        <f>IF(M6&gt;0,VLOOKUP(M6,'[1]8'!$A$8:$BD$249,55,0),0)</f>
        <v>#N/A</v>
      </c>
      <c r="N15" s="20" t="e">
        <f>IF(N6&gt;0,VLOOKUP(N6,'[1]8'!$A$8:$BD$249,55,0),0)</f>
        <v>#N/A</v>
      </c>
      <c r="O15" s="20" t="e">
        <f>IF(O6&gt;0,VLOOKUP(O6,'[1]8'!$A$8:$BD$249,55,0),0)</f>
        <v>#N/A</v>
      </c>
      <c r="P15" s="20" t="e">
        <f>IF(P6&gt;0,VLOOKUP(P6,'[1]8'!$A$8:$BD$249,55,0),0)</f>
        <v>#N/A</v>
      </c>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s="27" customFormat="1" ht="19" x14ac:dyDescent="0.4">
      <c r="A16" s="28"/>
      <c r="B16" s="667"/>
      <c r="C16" s="50" t="str">
        <f>PRODUCCIÓN!A52</f>
        <v xml:space="preserve">PROMEDIO DIAS ESTANCIA </v>
      </c>
      <c r="D16" s="51"/>
      <c r="E16" s="52" t="s">
        <v>170</v>
      </c>
      <c r="F16" s="10"/>
      <c r="G16" s="147" t="e">
        <f>PRODUCCIÓN!C52</f>
        <v>#DIV/0!</v>
      </c>
      <c r="H16" s="147" t="e">
        <f>PRODUCCIÓN!D52</f>
        <v>#DIV/0!</v>
      </c>
      <c r="I16" s="147" t="e">
        <f>PRODUCCIÓN!E52</f>
        <v>#DIV/0!</v>
      </c>
      <c r="J16" s="33" t="e">
        <f>PRODUCCIÓN!F52</f>
        <v>#DIV/0!</v>
      </c>
      <c r="K16" s="146" t="e">
        <f>PRODUCCIÓN!G52</f>
        <v>#DIV/0!</v>
      </c>
      <c r="L16" s="20" t="e">
        <f>IF(L6&gt;0,VLOOKUP(L6,'[1]9'!$A$8:$BD$249,55,0),0)</f>
        <v>#N/A</v>
      </c>
      <c r="M16" s="20" t="e">
        <f>IF(M6&gt;0,VLOOKUP(M6,'[1]9'!$A$8:$BD$249,55,0),0)</f>
        <v>#N/A</v>
      </c>
      <c r="N16" s="20" t="e">
        <f>IF(N6&gt;0,VLOOKUP(N6,'[1]9'!$A$8:$BD$249,55,0),0)</f>
        <v>#N/A</v>
      </c>
      <c r="O16" s="20" t="e">
        <f>IF(O6&gt;0,VLOOKUP(O6,'[1]9'!$A$8:$BD$249,55,0),0)</f>
        <v>#N/A</v>
      </c>
      <c r="P16" s="20" t="e">
        <f>IF(P6&gt;0,VLOOKUP(P6,'[1]9'!$A$8:$BD$249,55,0),0)</f>
        <v>#N/A</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s="25" customFormat="1" ht="19" x14ac:dyDescent="0.4">
      <c r="A17" s="26"/>
      <c r="B17" s="667"/>
      <c r="C17" s="50" t="str">
        <f>PRODUCCIÓN!A53</f>
        <v>GIRO CAMA</v>
      </c>
      <c r="D17" s="51"/>
      <c r="E17" s="52" t="s">
        <v>170</v>
      </c>
      <c r="F17" s="10"/>
      <c r="G17" s="33" t="e">
        <f>PRODUCCIÓN!C53</f>
        <v>#DIV/0!</v>
      </c>
      <c r="H17" s="33" t="e">
        <f>PRODUCCIÓN!D53</f>
        <v>#DIV/0!</v>
      </c>
      <c r="I17" s="33" t="e">
        <f>PRODUCCIÓN!E53</f>
        <v>#DIV/0!</v>
      </c>
      <c r="J17" s="33" t="e">
        <f>PRODUCCIÓN!F53</f>
        <v>#DIV/0!</v>
      </c>
      <c r="K17" s="33" t="e">
        <f>PRODUCCIÓN!G53</f>
        <v>#DIV/0!</v>
      </c>
      <c r="L17" s="20" t="e">
        <f>IF(L6&gt;0,VLOOKUP(L6,'[1]11'!$A$8:$BD$249,55,0),0)</f>
        <v>#N/A</v>
      </c>
      <c r="M17" s="20" t="e">
        <f>IF(M6&gt;0,VLOOKUP(M6,'[1]11'!$A$8:$BD$249,55,0),0)</f>
        <v>#N/A</v>
      </c>
      <c r="N17" s="20" t="e">
        <f>IF(N6&gt;0,VLOOKUP(N6,'[1]11'!$A$8:$BD$249,55,0),0)</f>
        <v>#N/A</v>
      </c>
      <c r="O17" s="20" t="e">
        <f>IF(O6&gt;0,VLOOKUP(O6,'[1]11'!$A$8:$BD$249,55,0),0)</f>
        <v>#N/A</v>
      </c>
      <c r="P17" s="20" t="e">
        <f>IF(P6&gt;0,VLOOKUP(P6,'[1]11'!$A$8:$BD$249,55,0),0)</f>
        <v>#N/A</v>
      </c>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1:45" s="25" customFormat="1" ht="19" x14ac:dyDescent="0.4">
      <c r="A18" s="26"/>
      <c r="B18" s="668"/>
      <c r="C18" s="50" t="s">
        <v>171</v>
      </c>
      <c r="D18" s="51"/>
      <c r="E18" s="52" t="s">
        <v>170</v>
      </c>
      <c r="F18" s="10"/>
      <c r="G18" s="669"/>
      <c r="H18" s="670"/>
      <c r="I18" s="670"/>
      <c r="J18" s="670"/>
      <c r="K18" s="671"/>
      <c r="L18" s="20" t="e">
        <f>IF(L6&gt;0,VLOOKUP(L6,'[1]12'!$A$8:$BD$249,55,0),0)</f>
        <v>#N/A</v>
      </c>
      <c r="M18" s="20" t="e">
        <f>IF(M6&gt;0,VLOOKUP(M6,'[1]12'!$A$8:$BD$249,55,0),0)</f>
        <v>#N/A</v>
      </c>
      <c r="N18" s="20" t="e">
        <f>IF(N6&gt;0,VLOOKUP(N6,'[1]12'!$A$8:$BD$249,55,0),0)</f>
        <v>#N/A</v>
      </c>
      <c r="O18" s="20" t="e">
        <f>IF(O6&gt;0,VLOOKUP(O6,'[1]12'!$A$8:$BD$249,55,0),0)</f>
        <v>#N/A</v>
      </c>
      <c r="P18" s="20" t="e">
        <f>IF(P6&gt;0,VLOOKUP(P6,'[1]12'!$A$8:$BD$249,55,0),0)</f>
        <v>#N/A</v>
      </c>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1:45" s="25" customFormat="1" ht="19" customHeight="1" x14ac:dyDescent="0.4">
      <c r="A19" s="26"/>
      <c r="B19" s="672" t="s">
        <v>183</v>
      </c>
      <c r="C19" s="37" t="s">
        <v>175</v>
      </c>
      <c r="D19" s="38"/>
      <c r="E19" s="39" t="s">
        <v>170</v>
      </c>
      <c r="F19" s="10"/>
      <c r="G19" s="36">
        <f>FACTURACION!C3</f>
        <v>0</v>
      </c>
      <c r="H19" s="36">
        <f>FACTURACION!C15</f>
        <v>0</v>
      </c>
      <c r="I19" s="36">
        <f>FACTURACION!C27</f>
        <v>0</v>
      </c>
      <c r="J19" s="36">
        <f>FACTURACION!C39</f>
        <v>0</v>
      </c>
      <c r="K19" s="36">
        <f t="shared" ref="K19:K27" si="0">J19</f>
        <v>0</v>
      </c>
      <c r="L19" s="20" t="e">
        <f>IF(L6&gt;0,VLOOKUP(L6,'[1]13'!$A$8:$BD$249,55,0),0)</f>
        <v>#N/A</v>
      </c>
      <c r="M19" s="20" t="e">
        <f>IF(M6&gt;0,VLOOKUP(M6,'[1]13'!$A$8:$BD$249,55,0),0)</f>
        <v>#N/A</v>
      </c>
      <c r="N19" s="20" t="e">
        <f>IF(N6&gt;0,VLOOKUP(N6,'[1]13'!$A$8:$BD$249,55,0),0)</f>
        <v>#N/A</v>
      </c>
      <c r="O19" s="20" t="e">
        <f>IF(O6&gt;0,VLOOKUP(O6,'[1]13'!$A$8:$BD$249,55,0),0)</f>
        <v>#N/A</v>
      </c>
      <c r="P19" s="20" t="e">
        <f>IF(P6&gt;0,VLOOKUP(P6,'[1]13'!$A$8:$BD$249,55,0),0)</f>
        <v>#N/A</v>
      </c>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1:45" s="25" customFormat="1" ht="19" x14ac:dyDescent="0.4">
      <c r="A20" s="26"/>
      <c r="B20" s="673"/>
      <c r="C20" s="37" t="s">
        <v>176</v>
      </c>
      <c r="D20" s="38"/>
      <c r="E20" s="39" t="s">
        <v>170</v>
      </c>
      <c r="F20" s="10"/>
      <c r="G20" s="36">
        <f>FACTURACION!D3</f>
        <v>0</v>
      </c>
      <c r="H20" s="36">
        <f>FACTURACION!D15</f>
        <v>0</v>
      </c>
      <c r="I20" s="36">
        <f>FACTURACION!D27</f>
        <v>0</v>
      </c>
      <c r="J20" s="36">
        <f>FACTURACION!D39</f>
        <v>0</v>
      </c>
      <c r="K20" s="36">
        <f t="shared" si="0"/>
        <v>0</v>
      </c>
      <c r="L20" s="20" t="e">
        <f>IF(L6&gt;0,VLOOKUP(L6,'[1]14'!$A$8:$BD$249,55,0),0)</f>
        <v>#N/A</v>
      </c>
      <c r="M20" s="20" t="e">
        <f>IF(M6&gt;0,VLOOKUP(M6,'[1]14'!$A$8:$BD$249,55,0),0)</f>
        <v>#N/A</v>
      </c>
      <c r="N20" s="20" t="e">
        <f>IF(N6&gt;0,VLOOKUP(N6,'[1]14'!$A$8:$BD$249,55,0),0)</f>
        <v>#N/A</v>
      </c>
      <c r="O20" s="20" t="e">
        <f>IF(O6&gt;0,VLOOKUP(O6,'[1]14'!$A$8:$BD$249,55,0),0)</f>
        <v>#N/A</v>
      </c>
      <c r="P20" s="20" t="e">
        <f>IF(P6&gt;0,VLOOKUP(P6,'[1]14'!$A$8:$BD$249,55,0),0)</f>
        <v>#N/A</v>
      </c>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1:45" s="25" customFormat="1" ht="19" x14ac:dyDescent="0.4">
      <c r="A21" s="26"/>
      <c r="B21" s="673"/>
      <c r="C21" s="37" t="s">
        <v>177</v>
      </c>
      <c r="D21" s="38"/>
      <c r="E21" s="39" t="s">
        <v>170</v>
      </c>
      <c r="F21" s="10"/>
      <c r="G21" s="36">
        <f>FACTURACION!J3</f>
        <v>0</v>
      </c>
      <c r="H21" s="36">
        <f>FACTURACION!J15</f>
        <v>0</v>
      </c>
      <c r="I21" s="36">
        <f>FACTURACION!J27</f>
        <v>0</v>
      </c>
      <c r="J21" s="36">
        <f>FACTURACION!J39</f>
        <v>0</v>
      </c>
      <c r="K21" s="36">
        <f t="shared" si="0"/>
        <v>0</v>
      </c>
      <c r="L21" s="20" t="e">
        <f>IF(L6&gt;0,VLOOKUP(L6,'[1]15'!$A$8:$BD$249,55,0),0)</f>
        <v>#N/A</v>
      </c>
      <c r="M21" s="20" t="e">
        <f>IF(M6&gt;0,VLOOKUP(M6,'[1]15'!$A$8:$BD$249,55,0),0)</f>
        <v>#N/A</v>
      </c>
      <c r="N21" s="20" t="e">
        <f>IF(N6&gt;0,VLOOKUP(N6,'[1]15'!$A$8:$BD$249,55,0),0)</f>
        <v>#N/A</v>
      </c>
      <c r="O21" s="20" t="e">
        <f>IF(O6&gt;0,VLOOKUP(O6,'[1]15'!$A$8:$BD$249,55,0),0)</f>
        <v>#N/A</v>
      </c>
      <c r="P21" s="20" t="e">
        <f>IF(P6&gt;0,VLOOKUP(P6,'[1]15'!$A$8:$BD$249,55,0),0)</f>
        <v>#N/A</v>
      </c>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1:45" s="25" customFormat="1" ht="19" x14ac:dyDescent="0.4">
      <c r="A22" s="26"/>
      <c r="B22" s="673"/>
      <c r="C22" s="37" t="s">
        <v>174</v>
      </c>
      <c r="D22" s="38"/>
      <c r="E22" s="39" t="s">
        <v>170</v>
      </c>
      <c r="F22" s="10"/>
      <c r="G22" s="36">
        <f>FACTURACION!C4</f>
        <v>0</v>
      </c>
      <c r="H22" s="36">
        <f>FACTURACION!C16</f>
        <v>0</v>
      </c>
      <c r="I22" s="36">
        <f>FACTURACION!C28</f>
        <v>0</v>
      </c>
      <c r="J22" s="36">
        <f>FACTURACION!C40</f>
        <v>0</v>
      </c>
      <c r="K22" s="36">
        <f t="shared" si="0"/>
        <v>0</v>
      </c>
      <c r="L22" s="20" t="e">
        <f>IF(L6&gt;0,VLOOKUP(L6,'[1]16'!$A$8:$BD$249,55,0),0)</f>
        <v>#N/A</v>
      </c>
      <c r="M22" s="20" t="e">
        <f>IF(M6&gt;0,VLOOKUP(M6,'[1]16'!$A$8:$BD$249,55,0),0)</f>
        <v>#N/A</v>
      </c>
      <c r="N22" s="20" t="e">
        <f>IF(N6&gt;0,VLOOKUP(N6,'[1]16'!$A$8:$BD$249,55,0),0)</f>
        <v>#N/A</v>
      </c>
      <c r="O22" s="20" t="e">
        <f>IF(O6&gt;0,VLOOKUP(O6,'[1]16'!$A$8:$BD$249,55,0),0)</f>
        <v>#N/A</v>
      </c>
      <c r="P22" s="20" t="e">
        <f>IF(P6&gt;0,VLOOKUP(P6,'[1]16'!$A$8:$BD$249,55,0),0)</f>
        <v>#N/A</v>
      </c>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spans="1:45" s="25" customFormat="1" ht="19" x14ac:dyDescent="0.4">
      <c r="A23" s="26"/>
      <c r="B23" s="673"/>
      <c r="C23" s="37" t="s">
        <v>178</v>
      </c>
      <c r="D23" s="38"/>
      <c r="E23" s="39" t="s">
        <v>170</v>
      </c>
      <c r="F23" s="10"/>
      <c r="G23" s="36">
        <f>FACTURACION!D4</f>
        <v>0</v>
      </c>
      <c r="H23" s="36">
        <f>FACTURACION!D16</f>
        <v>0</v>
      </c>
      <c r="I23" s="36">
        <f>FACTURACION!D28</f>
        <v>0</v>
      </c>
      <c r="J23" s="36">
        <f>FACTURACION!D40</f>
        <v>0</v>
      </c>
      <c r="K23" s="36">
        <f t="shared" si="0"/>
        <v>0</v>
      </c>
      <c r="L23" s="20" t="e">
        <f>IF(L6&gt;0,VLOOKUP(L6,'[1]17'!$A$8:$BD$249,55,0),0)</f>
        <v>#N/A</v>
      </c>
      <c r="M23" s="20" t="e">
        <f>IF(M6&gt;0,VLOOKUP(M6,'[1]17'!$A$8:$BD$249,55,0),0)</f>
        <v>#N/A</v>
      </c>
      <c r="N23" s="20" t="e">
        <f>IF(N6&gt;0,VLOOKUP(N6,'[1]17'!$A$8:$BD$249,55,0),0)</f>
        <v>#N/A</v>
      </c>
      <c r="O23" s="20" t="e">
        <f>IF(O6&gt;0,VLOOKUP(O6,'[1]17'!$A$8:$BD$249,55,0),0)</f>
        <v>#N/A</v>
      </c>
      <c r="P23" s="20" t="e">
        <f>IF(P6&gt;0,VLOOKUP(P6,'[1]17'!$A$8:$BD$249,55,0),0)</f>
        <v>#N/A</v>
      </c>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1:45" s="25" customFormat="1" ht="19" x14ac:dyDescent="0.4">
      <c r="A24" s="26"/>
      <c r="B24" s="673"/>
      <c r="C24" s="37" t="s">
        <v>179</v>
      </c>
      <c r="D24" s="38"/>
      <c r="E24" s="39" t="s">
        <v>170</v>
      </c>
      <c r="F24" s="10"/>
      <c r="G24" s="36">
        <f>FACTURACION!J4</f>
        <v>0</v>
      </c>
      <c r="H24" s="36">
        <f>FACTURACION!J16</f>
        <v>0</v>
      </c>
      <c r="I24" s="36">
        <f>FACTURACION!J28</f>
        <v>0</v>
      </c>
      <c r="J24" s="36">
        <f>FACTURACION!J40</f>
        <v>0</v>
      </c>
      <c r="K24" s="36">
        <f t="shared" si="0"/>
        <v>0</v>
      </c>
      <c r="L24" s="20" t="e">
        <f>IF(L6&gt;0,VLOOKUP(L6,'[1]18'!$A$8:$BD$249,55,0),0)</f>
        <v>#N/A</v>
      </c>
      <c r="M24" s="20" t="e">
        <f>IF(M6&gt;0,VLOOKUP(M6,'[1]18'!$A$8:$BD$249,55,0),0)</f>
        <v>#N/A</v>
      </c>
      <c r="N24" s="20" t="e">
        <f>IF(N6&gt;0,VLOOKUP(N6,'[1]18'!$A$8:$BD$249,55,0),0)</f>
        <v>#N/A</v>
      </c>
      <c r="O24" s="20" t="e">
        <f>IF(O6&gt;0,VLOOKUP(O6,'[1]18'!$A$8:$BD$249,55,0),0)</f>
        <v>#N/A</v>
      </c>
      <c r="P24" s="20" t="e">
        <f>IF(P6&gt;0,VLOOKUP(P6,'[1]18'!$A$8:$BD$249,55,0),0)</f>
        <v>#N/A</v>
      </c>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1:45" s="30" customFormat="1" ht="20" thickBot="1" x14ac:dyDescent="0.45">
      <c r="A25" s="29"/>
      <c r="B25" s="673"/>
      <c r="C25" s="37" t="s">
        <v>180</v>
      </c>
      <c r="D25" s="38"/>
      <c r="E25" s="39" t="s">
        <v>170</v>
      </c>
      <c r="F25" s="10"/>
      <c r="G25" s="36">
        <f>FACTURACION!C11</f>
        <v>0</v>
      </c>
      <c r="H25" s="36">
        <f>FACTURACION!C23</f>
        <v>0</v>
      </c>
      <c r="I25" s="36">
        <f>FACTURACION!C35</f>
        <v>0</v>
      </c>
      <c r="J25" s="36">
        <f>FACTURACION!C47</f>
        <v>0</v>
      </c>
      <c r="K25" s="36">
        <f t="shared" si="0"/>
        <v>0</v>
      </c>
      <c r="L25" s="20" t="e">
        <f>IF(L6&gt;0,VLOOKUP(L6,'[1]19'!$A$8:$BD$249,55,0),0)</f>
        <v>#N/A</v>
      </c>
      <c r="M25" s="20" t="e">
        <f>IF(M6&gt;0,VLOOKUP(M6,'[1]19'!$A$8:$BD$249,55,0),0)</f>
        <v>#N/A</v>
      </c>
      <c r="N25" s="20" t="e">
        <f>IF(N6&gt;0,VLOOKUP(N6,'[1]19'!$A$8:$BD$249,55,0),0)</f>
        <v>#N/A</v>
      </c>
      <c r="O25" s="20" t="e">
        <f>IF(O6&gt;0,VLOOKUP(O6,'[1]19'!$A$8:$BD$249,55,0),0)</f>
        <v>#N/A</v>
      </c>
      <c r="P25" s="20" t="e">
        <f>IF(P6&gt;0,VLOOKUP(P6,'[1]19'!$A$8:$BD$249,55,0),0)</f>
        <v>#N/A</v>
      </c>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row>
    <row r="26" spans="1:45" s="30" customFormat="1" ht="20" thickBot="1" x14ac:dyDescent="0.45">
      <c r="A26" s="29"/>
      <c r="B26" s="673"/>
      <c r="C26" s="37" t="s">
        <v>181</v>
      </c>
      <c r="D26" s="38"/>
      <c r="E26" s="39" t="s">
        <v>170</v>
      </c>
      <c r="F26" s="10"/>
      <c r="G26" s="36">
        <f>FACTURACION!D11</f>
        <v>0</v>
      </c>
      <c r="H26" s="36">
        <f>FACTURACION!D23</f>
        <v>0</v>
      </c>
      <c r="I26" s="36">
        <f>FACTURACION!D35</f>
        <v>0</v>
      </c>
      <c r="J26" s="36">
        <f>FACTURACION!D47</f>
        <v>0</v>
      </c>
      <c r="K26" s="36">
        <f t="shared" si="0"/>
        <v>0</v>
      </c>
      <c r="L26" s="20" t="e">
        <f>IF(L7&gt;0,VLOOKUP(L7,'[1]19'!$A$8:$BD$249,55,0),0)</f>
        <v>#N/A</v>
      </c>
      <c r="M26" s="20" t="e">
        <f>IF(M7&gt;0,VLOOKUP(M7,'[1]19'!$A$8:$BD$249,55,0),0)</f>
        <v>#N/A</v>
      </c>
      <c r="N26" s="20" t="e">
        <f>IF(N7&gt;0,VLOOKUP(N7,'[1]19'!$A$8:$BD$249,55,0),0)</f>
        <v>#N/A</v>
      </c>
      <c r="O26" s="20" t="e">
        <f>IF(O7&gt;0,VLOOKUP(O7,'[1]19'!$A$8:$BD$249,55,0),0)</f>
        <v>#N/A</v>
      </c>
      <c r="P26" s="20" t="e">
        <f>IF(P7&gt;0,VLOOKUP(P7,'[1]19'!$A$8:$BD$249,55,0),0)</f>
        <v>#N/A</v>
      </c>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row>
    <row r="27" spans="1:45" s="30" customFormat="1" ht="20" thickBot="1" x14ac:dyDescent="0.45">
      <c r="A27" s="29"/>
      <c r="B27" s="673"/>
      <c r="C27" s="37" t="s">
        <v>182</v>
      </c>
      <c r="D27" s="38"/>
      <c r="E27" s="39" t="s">
        <v>170</v>
      </c>
      <c r="F27" s="10"/>
      <c r="G27" s="36">
        <f>FACTURACION!J11</f>
        <v>0</v>
      </c>
      <c r="H27" s="36">
        <f>FACTURACION!J23</f>
        <v>0</v>
      </c>
      <c r="I27" s="36">
        <f>FACTURACION!J35</f>
        <v>0</v>
      </c>
      <c r="J27" s="36">
        <f>FACTURACION!J47</f>
        <v>0</v>
      </c>
      <c r="K27" s="36">
        <f t="shared" si="0"/>
        <v>0</v>
      </c>
      <c r="L27" s="20" t="e">
        <f>IF(L8&gt;0,VLOOKUP(L8,'[1]19'!$A$8:$BD$249,55,0),0)</f>
        <v>#N/A</v>
      </c>
      <c r="M27" s="20" t="e">
        <f>IF(M8&gt;0,VLOOKUP(M8,'[1]19'!$A$8:$BD$249,55,0),0)</f>
        <v>#N/A</v>
      </c>
      <c r="N27" s="20" t="e">
        <f>IF(N8&gt;0,VLOOKUP(N8,'[1]19'!$A$8:$BD$249,55,0),0)</f>
        <v>#N/A</v>
      </c>
      <c r="O27" s="20" t="e">
        <f>IF(O8&gt;0,VLOOKUP(O8,'[1]19'!$A$8:$BD$249,55,0),0)</f>
        <v>#N/A</v>
      </c>
      <c r="P27" s="20" t="e">
        <f>IF(P8&gt;0,VLOOKUP(P8,'[1]19'!$A$8:$BD$249,55,0),0)</f>
        <v>#N/A</v>
      </c>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row>
    <row r="28" spans="1:45" s="30" customFormat="1" ht="20" thickBot="1" x14ac:dyDescent="0.45">
      <c r="A28" s="29"/>
      <c r="B28" s="674"/>
      <c r="C28" s="37" t="s">
        <v>193</v>
      </c>
      <c r="D28" s="38"/>
      <c r="E28" s="39" t="s">
        <v>170</v>
      </c>
      <c r="F28" s="10"/>
      <c r="G28" s="42"/>
      <c r="H28" s="42"/>
      <c r="I28" s="42"/>
      <c r="J28" s="42"/>
      <c r="K28" s="42"/>
      <c r="L28" s="20"/>
      <c r="M28" s="20"/>
      <c r="N28" s="20"/>
      <c r="O28" s="20"/>
      <c r="P28" s="2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row>
    <row r="29" spans="1:45" s="30" customFormat="1" ht="20" customHeight="1" thickBot="1" x14ac:dyDescent="0.45">
      <c r="A29" s="29"/>
      <c r="B29" s="682" t="s">
        <v>195</v>
      </c>
      <c r="C29" s="40" t="s">
        <v>187</v>
      </c>
      <c r="D29" s="35"/>
      <c r="E29" s="41" t="s">
        <v>170</v>
      </c>
      <c r="F29" s="10"/>
      <c r="G29" s="43">
        <f>CARTERA!G6</f>
        <v>0</v>
      </c>
      <c r="H29" s="43">
        <f>CARTERA!$G$7</f>
        <v>0</v>
      </c>
      <c r="I29" s="43">
        <f>CARTERA!$G$8</f>
        <v>0</v>
      </c>
      <c r="J29" s="43">
        <f>CARTERA!$G$9</f>
        <v>0</v>
      </c>
      <c r="K29" s="43">
        <f t="shared" ref="K29:K34" si="1">J29</f>
        <v>0</v>
      </c>
      <c r="L29" s="20" t="e">
        <f>IF(L9&gt;0,VLOOKUP(L9,'[1]19'!$A$8:$BD$249,55,0),0)</f>
        <v>#N/A</v>
      </c>
      <c r="M29" s="20" t="e">
        <f>IF(M9&gt;0,VLOOKUP(M9,'[1]19'!$A$8:$BD$249,55,0),0)</f>
        <v>#N/A</v>
      </c>
      <c r="N29" s="20" t="e">
        <f>IF(N9&gt;0,VLOOKUP(N9,'[1]19'!$A$8:$BD$249,55,0),0)</f>
        <v>#N/A</v>
      </c>
      <c r="O29" s="20" t="e">
        <f>IF(O9&gt;0,VLOOKUP(O9,'[1]19'!$A$8:$BD$249,55,0),0)</f>
        <v>#N/A</v>
      </c>
      <c r="P29" s="20" t="e">
        <f>IF(P9&gt;0,VLOOKUP(P9,'[1]19'!$A$8:$BD$249,55,0),0)</f>
        <v>#N/A</v>
      </c>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row>
    <row r="30" spans="1:45" s="30" customFormat="1" ht="20" thickBot="1" x14ac:dyDescent="0.45">
      <c r="A30" s="29"/>
      <c r="B30" s="683"/>
      <c r="C30" s="40" t="s">
        <v>188</v>
      </c>
      <c r="D30" s="35"/>
      <c r="E30" s="41" t="s">
        <v>170</v>
      </c>
      <c r="F30" s="10"/>
      <c r="G30" s="43">
        <f>CARTERA!G13</f>
        <v>0</v>
      </c>
      <c r="H30" s="43">
        <f>CARTERA!G14</f>
        <v>0</v>
      </c>
      <c r="I30" s="43">
        <f>CARTERA!G15</f>
        <v>0</v>
      </c>
      <c r="J30" s="43">
        <f>CARTERA!G16</f>
        <v>0</v>
      </c>
      <c r="K30" s="43">
        <f t="shared" si="1"/>
        <v>0</v>
      </c>
      <c r="L30" s="20" t="e">
        <f>IF(L10&gt;0,VLOOKUP(L10,'[1]19'!$A$8:$BD$249,55,0),0)</f>
        <v>#N/A</v>
      </c>
      <c r="M30" s="20" t="e">
        <f>IF(M10&gt;0,VLOOKUP(M10,'[1]19'!$A$8:$BD$249,55,0),0)</f>
        <v>#N/A</v>
      </c>
      <c r="N30" s="20" t="e">
        <f>IF(N10&gt;0,VLOOKUP(N10,'[1]19'!$A$8:$BD$249,55,0),0)</f>
        <v>#N/A</v>
      </c>
      <c r="O30" s="20" t="e">
        <f>IF(O10&gt;0,VLOOKUP(O10,'[1]19'!$A$8:$BD$249,55,0),0)</f>
        <v>#N/A</v>
      </c>
      <c r="P30" s="20" t="e">
        <f>IF(P10&gt;0,VLOOKUP(P10,'[1]19'!$A$8:$BD$249,55,0),0)</f>
        <v>#N/A</v>
      </c>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row>
    <row r="31" spans="1:45" s="30" customFormat="1" ht="20" thickBot="1" x14ac:dyDescent="0.45">
      <c r="A31" s="29"/>
      <c r="B31" s="683"/>
      <c r="C31" s="40" t="s">
        <v>189</v>
      </c>
      <c r="D31" s="35"/>
      <c r="E31" s="41" t="s">
        <v>170</v>
      </c>
      <c r="F31" s="10"/>
      <c r="G31" s="43">
        <f>CARTERA!G20</f>
        <v>0</v>
      </c>
      <c r="H31" s="43">
        <f>CARTERA!G21</f>
        <v>0</v>
      </c>
      <c r="I31" s="43">
        <f>CARTERA!G22</f>
        <v>0</v>
      </c>
      <c r="J31" s="43">
        <f>CARTERA!G23</f>
        <v>0</v>
      </c>
      <c r="K31" s="43">
        <f t="shared" si="1"/>
        <v>0</v>
      </c>
      <c r="L31" s="20" t="e">
        <f>IF(L11&gt;0,VLOOKUP(L11,'[1]19'!$A$8:$BD$249,55,0),0)</f>
        <v>#N/A</v>
      </c>
      <c r="M31" s="20" t="e">
        <f>IF(M11&gt;0,VLOOKUP(M11,'[1]19'!$A$8:$BD$249,55,0),0)</f>
        <v>#N/A</v>
      </c>
      <c r="N31" s="20" t="e">
        <f>IF(N11&gt;0,VLOOKUP(N11,'[1]19'!$A$8:$BD$249,55,0),0)</f>
        <v>#N/A</v>
      </c>
      <c r="O31" s="20" t="e">
        <f>IF(O11&gt;0,VLOOKUP(O11,'[1]19'!$A$8:$BD$249,55,0),0)</f>
        <v>#N/A</v>
      </c>
      <c r="P31" s="20" t="e">
        <f>IF(P11&gt;0,VLOOKUP(P11,'[1]19'!$A$8:$BD$249,55,0),0)</f>
        <v>#N/A</v>
      </c>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row>
    <row r="32" spans="1:45" s="30" customFormat="1" ht="20" thickBot="1" x14ac:dyDescent="0.45">
      <c r="A32" s="29"/>
      <c r="B32" s="683"/>
      <c r="C32" s="40" t="s">
        <v>190</v>
      </c>
      <c r="D32" s="35"/>
      <c r="E32" s="41" t="s">
        <v>170</v>
      </c>
      <c r="F32" s="10"/>
      <c r="G32" s="43">
        <f>CARTERA!G27</f>
        <v>0</v>
      </c>
      <c r="H32" s="43">
        <f>CARTERA!G28</f>
        <v>0</v>
      </c>
      <c r="I32" s="43">
        <f>CARTERA!G29</f>
        <v>0</v>
      </c>
      <c r="J32" s="43">
        <f>CARTERA!G30</f>
        <v>0</v>
      </c>
      <c r="K32" s="43">
        <f t="shared" si="1"/>
        <v>0</v>
      </c>
      <c r="L32" s="20" t="e">
        <f>IF(L12&gt;0,VLOOKUP(L12,'[1]19'!$A$8:$BD$249,55,0),0)</f>
        <v>#N/A</v>
      </c>
      <c r="M32" s="20" t="e">
        <f>IF(M12&gt;0,VLOOKUP(M12,'[1]19'!$A$8:$BD$249,55,0),0)</f>
        <v>#N/A</v>
      </c>
      <c r="N32" s="20" t="e">
        <f>IF(N12&gt;0,VLOOKUP(N12,'[1]19'!$A$8:$BD$249,55,0),0)</f>
        <v>#N/A</v>
      </c>
      <c r="O32" s="20" t="e">
        <f>IF(O12&gt;0,VLOOKUP(O12,'[1]19'!$A$8:$BD$249,55,0),0)</f>
        <v>#N/A</v>
      </c>
      <c r="P32" s="20" t="e">
        <f>IF(P12&gt;0,VLOOKUP(P12,'[1]19'!$A$8:$BD$249,55,0),0)</f>
        <v>#N/A</v>
      </c>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row>
    <row r="33" spans="1:45" s="30" customFormat="1" ht="35" thickBot="1" x14ac:dyDescent="0.45">
      <c r="A33" s="29"/>
      <c r="B33" s="683"/>
      <c r="C33" s="40" t="s">
        <v>192</v>
      </c>
      <c r="D33" s="35"/>
      <c r="E33" s="41" t="s">
        <v>170</v>
      </c>
      <c r="F33" s="10"/>
      <c r="G33" s="43">
        <f>CARTERA!G34</f>
        <v>0</v>
      </c>
      <c r="H33" s="43">
        <f>CARTERA!G35</f>
        <v>0</v>
      </c>
      <c r="I33" s="43">
        <f>CARTERA!G36</f>
        <v>0</v>
      </c>
      <c r="J33" s="43">
        <f>CARTERA!G37</f>
        <v>0</v>
      </c>
      <c r="K33" s="43">
        <f t="shared" si="1"/>
        <v>0</v>
      </c>
      <c r="L33" s="20" t="e">
        <f>IF(L13&gt;0,VLOOKUP(L13,'[1]19'!$A$8:$BD$249,55,0),0)</f>
        <v>#N/A</v>
      </c>
      <c r="M33" s="20" t="e">
        <f>IF(M13&gt;0,VLOOKUP(M13,'[1]19'!$A$8:$BD$249,55,0),0)</f>
        <v>#N/A</v>
      </c>
      <c r="N33" s="20" t="e">
        <f>IF(N13&gt;0,VLOOKUP(N13,'[1]19'!$A$8:$BD$249,55,0),0)</f>
        <v>#N/A</v>
      </c>
      <c r="O33" s="20" t="e">
        <f>IF(O13&gt;0,VLOOKUP(O13,'[1]19'!$A$8:$BD$249,55,0),0)</f>
        <v>#N/A</v>
      </c>
      <c r="P33" s="20" t="e">
        <f>IF(P13&gt;0,VLOOKUP(P13,'[1]19'!$A$8:$BD$249,55,0),0)</f>
        <v>#N/A</v>
      </c>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row>
    <row r="34" spans="1:45" s="30" customFormat="1" ht="20" thickBot="1" x14ac:dyDescent="0.45">
      <c r="A34" s="29"/>
      <c r="B34" s="683"/>
      <c r="C34" s="40" t="s">
        <v>39</v>
      </c>
      <c r="D34" s="35"/>
      <c r="E34" s="41" t="s">
        <v>170</v>
      </c>
      <c r="F34" s="10"/>
      <c r="G34" s="43">
        <f>CARTERA!G41</f>
        <v>0</v>
      </c>
      <c r="H34" s="43">
        <f>CARTERA!G42</f>
        <v>0</v>
      </c>
      <c r="I34" s="43">
        <f>CARTERA!G43</f>
        <v>0</v>
      </c>
      <c r="J34" s="43">
        <f>CARTERA!G44</f>
        <v>0</v>
      </c>
      <c r="K34" s="43">
        <f t="shared" si="1"/>
        <v>0</v>
      </c>
      <c r="L34" s="20" t="e">
        <f>IF(L14&gt;0,VLOOKUP(L14,'[1]19'!$A$8:$BD$249,55,0),0)</f>
        <v>#N/A</v>
      </c>
      <c r="M34" s="20" t="e">
        <f>IF(M14&gt;0,VLOOKUP(M14,'[1]19'!$A$8:$BD$249,55,0),0)</f>
        <v>#N/A</v>
      </c>
      <c r="N34" s="20" t="e">
        <f>IF(N14&gt;0,VLOOKUP(N14,'[1]19'!$A$8:$BD$249,55,0),0)</f>
        <v>#N/A</v>
      </c>
      <c r="O34" s="20" t="e">
        <f>IF(O14&gt;0,VLOOKUP(O14,'[1]19'!$A$8:$BD$249,55,0),0)</f>
        <v>#N/A</v>
      </c>
      <c r="P34" s="20" t="e">
        <f>IF(P14&gt;0,VLOOKUP(P14,'[1]19'!$A$8:$BD$249,55,0),0)</f>
        <v>#N/A</v>
      </c>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row>
    <row r="35" spans="1:45" s="30" customFormat="1" ht="20" thickBot="1" x14ac:dyDescent="0.45">
      <c r="A35" s="29"/>
      <c r="B35" s="684"/>
      <c r="C35" s="40" t="s">
        <v>194</v>
      </c>
      <c r="D35" s="35"/>
      <c r="E35" s="41" t="s">
        <v>170</v>
      </c>
      <c r="F35" s="10"/>
      <c r="G35" s="685"/>
      <c r="H35" s="686"/>
      <c r="I35" s="686"/>
      <c r="J35" s="686"/>
      <c r="K35" s="687"/>
      <c r="L35" s="20" t="e">
        <f>IF(L15&gt;0,VLOOKUP(L15,'[1]19'!$A$8:$BD$249,55,0),0)</f>
        <v>#N/A</v>
      </c>
      <c r="M35" s="20" t="e">
        <f>IF(M15&gt;0,VLOOKUP(M15,'[1]19'!$A$8:$BD$249,55,0),0)</f>
        <v>#N/A</v>
      </c>
      <c r="N35" s="20" t="e">
        <f>IF(N15&gt;0,VLOOKUP(N15,'[1]19'!$A$8:$BD$249,55,0),0)</f>
        <v>#N/A</v>
      </c>
      <c r="O35" s="20" t="e">
        <f>IF(O15&gt;0,VLOOKUP(O15,'[1]19'!$A$8:$BD$249,55,0),0)</f>
        <v>#N/A</v>
      </c>
      <c r="P35" s="20" t="e">
        <f>IF(P15&gt;0,VLOOKUP(P15,'[1]19'!$A$8:$BD$249,55,0),0)</f>
        <v>#N/A</v>
      </c>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spans="1:45" s="30" customFormat="1" ht="29" thickBot="1" x14ac:dyDescent="0.45">
      <c r="A36" s="29"/>
      <c r="B36" s="48" t="s">
        <v>196</v>
      </c>
      <c r="C36" s="44" t="s">
        <v>43</v>
      </c>
      <c r="D36" s="45"/>
      <c r="E36" s="46" t="s">
        <v>170</v>
      </c>
      <c r="F36" s="10"/>
      <c r="G36" s="36">
        <f>'PASIVO - BALANCE- ESTADO R'!D5</f>
        <v>0</v>
      </c>
      <c r="H36" s="36">
        <f>'PASIVO - BALANCE- ESTADO R'!D6</f>
        <v>0</v>
      </c>
      <c r="I36" s="36">
        <f>'PASIVO - BALANCE- ESTADO R'!D7</f>
        <v>0</v>
      </c>
      <c r="J36" s="36">
        <f>'PASIVO - BALANCE- ESTADO R'!D8</f>
        <v>0</v>
      </c>
      <c r="K36" s="36">
        <f>J36</f>
        <v>0</v>
      </c>
      <c r="L36" s="20" t="e">
        <f>IF(L16&gt;0,VLOOKUP(L16,'[1]19'!$A$8:$BD$249,55,0),0)</f>
        <v>#N/A</v>
      </c>
      <c r="M36" s="20" t="e">
        <f>IF(M16&gt;0,VLOOKUP(M16,'[1]19'!$A$8:$BD$249,55,0),0)</f>
        <v>#N/A</v>
      </c>
      <c r="N36" s="20" t="e">
        <f>IF(N16&gt;0,VLOOKUP(N16,'[1]19'!$A$8:$BD$249,55,0),0)</f>
        <v>#N/A</v>
      </c>
      <c r="O36" s="20" t="e">
        <f>IF(O16&gt;0,VLOOKUP(O16,'[1]19'!$A$8:$BD$249,55,0),0)</f>
        <v>#N/A</v>
      </c>
      <c r="P36" s="20" t="e">
        <f>IF(P16&gt;0,VLOOKUP(P16,'[1]19'!$A$8:$BD$249,55,0),0)</f>
        <v>#N/A</v>
      </c>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row>
    <row r="37" spans="1:45" s="30" customFormat="1" ht="29" customHeight="1" thickBot="1" x14ac:dyDescent="0.45">
      <c r="A37" s="29"/>
      <c r="B37" s="672" t="s">
        <v>197</v>
      </c>
      <c r="C37" s="37" t="s">
        <v>198</v>
      </c>
      <c r="D37" s="38"/>
      <c r="E37" s="39" t="s">
        <v>170</v>
      </c>
      <c r="F37" s="10"/>
      <c r="G37" s="36">
        <f>'PASIVO - BALANCE- ESTADO R'!C13</f>
        <v>0</v>
      </c>
      <c r="H37" s="36">
        <f>'PASIVO - BALANCE- ESTADO R'!C14</f>
        <v>0</v>
      </c>
      <c r="I37" s="36">
        <f>'PASIVO - BALANCE- ESTADO R'!C15</f>
        <v>0</v>
      </c>
      <c r="J37" s="36">
        <f>'PASIVO - BALANCE- ESTADO R'!C16</f>
        <v>0</v>
      </c>
      <c r="K37" s="36">
        <f t="shared" ref="K37:K43" si="2">J37</f>
        <v>0</v>
      </c>
      <c r="L37" s="20" t="e">
        <f>IF(L17&gt;0,VLOOKUP(L17,'[1]19'!$A$8:$BD$249,55,0),0)</f>
        <v>#N/A</v>
      </c>
      <c r="M37" s="20" t="e">
        <f>IF(M17&gt;0,VLOOKUP(M17,'[1]19'!$A$8:$BD$249,55,0),0)</f>
        <v>#N/A</v>
      </c>
      <c r="N37" s="20" t="e">
        <f>IF(N17&gt;0,VLOOKUP(N17,'[1]19'!$A$8:$BD$249,55,0),0)</f>
        <v>#N/A</v>
      </c>
      <c r="O37" s="20" t="e">
        <f>IF(O17&gt;0,VLOOKUP(O17,'[1]19'!$A$8:$BD$249,55,0),0)</f>
        <v>#N/A</v>
      </c>
      <c r="P37" s="20" t="e">
        <f>IF(P17&gt;0,VLOOKUP(P17,'[1]19'!$A$8:$BD$249,55,0),0)</f>
        <v>#N/A</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spans="1:45" s="30" customFormat="1" ht="20" thickBot="1" x14ac:dyDescent="0.45">
      <c r="A38" s="29"/>
      <c r="B38" s="673"/>
      <c r="C38" s="37" t="s">
        <v>43</v>
      </c>
      <c r="D38" s="38"/>
      <c r="E38" s="39" t="s">
        <v>170</v>
      </c>
      <c r="F38" s="10"/>
      <c r="G38" s="36">
        <f>'PASIVO - BALANCE- ESTADO R'!B13</f>
        <v>0</v>
      </c>
      <c r="H38" s="36">
        <f>'PASIVO - BALANCE- ESTADO R'!B14</f>
        <v>0</v>
      </c>
      <c r="I38" s="36">
        <f>'PASIVO - BALANCE- ESTADO R'!B15</f>
        <v>0</v>
      </c>
      <c r="J38" s="36">
        <f>'PASIVO - BALANCE- ESTADO R'!B16</f>
        <v>0</v>
      </c>
      <c r="K38" s="36">
        <f t="shared" si="2"/>
        <v>0</v>
      </c>
      <c r="L38" s="20" t="e">
        <f>IF(L18&gt;0,VLOOKUP(L18,'[1]19'!$A$8:$BD$249,55,0),0)</f>
        <v>#N/A</v>
      </c>
      <c r="M38" s="20" t="e">
        <f>IF(M18&gt;0,VLOOKUP(M18,'[1]19'!$A$8:$BD$249,55,0),0)</f>
        <v>#N/A</v>
      </c>
      <c r="N38" s="20" t="e">
        <f>IF(N18&gt;0,VLOOKUP(N18,'[1]19'!$A$8:$BD$249,55,0),0)</f>
        <v>#N/A</v>
      </c>
      <c r="O38" s="20" t="e">
        <f>IF(O18&gt;0,VLOOKUP(O18,'[1]19'!$A$8:$BD$249,55,0),0)</f>
        <v>#N/A</v>
      </c>
      <c r="P38" s="20" t="e">
        <f>IF(P18&gt;0,VLOOKUP(P18,'[1]19'!$A$8:$BD$249,55,0),0)</f>
        <v>#N/A</v>
      </c>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row>
    <row r="39" spans="1:45" s="30" customFormat="1" ht="20" thickBot="1" x14ac:dyDescent="0.45">
      <c r="A39" s="29"/>
      <c r="B39" s="673"/>
      <c r="C39" s="37" t="s">
        <v>45</v>
      </c>
      <c r="D39" s="38"/>
      <c r="E39" s="39" t="s">
        <v>170</v>
      </c>
      <c r="F39" s="10"/>
      <c r="G39" s="36">
        <f>'PASIVO - BALANCE- ESTADO R'!D13</f>
        <v>0</v>
      </c>
      <c r="H39" s="36">
        <f>'PASIVO - BALANCE- ESTADO R'!D14</f>
        <v>0</v>
      </c>
      <c r="I39" s="36">
        <f>'PASIVO - BALANCE- ESTADO R'!D15</f>
        <v>0</v>
      </c>
      <c r="J39" s="36">
        <f>'PASIVO - BALANCE- ESTADO R'!D16</f>
        <v>0</v>
      </c>
      <c r="K39" s="36">
        <f t="shared" si="2"/>
        <v>0</v>
      </c>
      <c r="L39" s="20" t="e">
        <f>IF(L19&gt;0,VLOOKUP(L19,'[1]19'!$A$8:$BD$249,55,0),0)</f>
        <v>#N/A</v>
      </c>
      <c r="M39" s="20" t="e">
        <f>IF(M19&gt;0,VLOOKUP(M19,'[1]19'!$A$8:$BD$249,55,0),0)</f>
        <v>#N/A</v>
      </c>
      <c r="N39" s="20" t="e">
        <f>IF(N19&gt;0,VLOOKUP(N19,'[1]19'!$A$8:$BD$249,55,0),0)</f>
        <v>#N/A</v>
      </c>
      <c r="O39" s="20" t="e">
        <f>IF(O19&gt;0,VLOOKUP(O19,'[1]19'!$A$8:$BD$249,55,0),0)</f>
        <v>#N/A</v>
      </c>
      <c r="P39" s="20" t="e">
        <f>IF(P19&gt;0,VLOOKUP(P19,'[1]19'!$A$8:$BD$249,55,0),0)</f>
        <v>#N/A</v>
      </c>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row>
    <row r="40" spans="1:45" s="30" customFormat="1" ht="21" customHeight="1" thickBot="1" x14ac:dyDescent="0.45">
      <c r="A40" s="29"/>
      <c r="B40" s="674"/>
      <c r="C40" s="37" t="s">
        <v>199</v>
      </c>
      <c r="D40" s="38"/>
      <c r="E40" s="39" t="s">
        <v>170</v>
      </c>
      <c r="F40" s="10"/>
      <c r="G40" s="688"/>
      <c r="H40" s="689"/>
      <c r="I40" s="689"/>
      <c r="J40" s="689"/>
      <c r="K40" s="690"/>
      <c r="L40" s="20" t="e">
        <f>IF(L20&gt;0,VLOOKUP(L20,'[1]19'!$A$8:$BD$249,55,0),0)</f>
        <v>#N/A</v>
      </c>
      <c r="M40" s="20" t="e">
        <f>IF(M20&gt;0,VLOOKUP(M20,'[1]19'!$A$8:$BD$249,55,0),0)</f>
        <v>#N/A</v>
      </c>
      <c r="N40" s="20" t="e">
        <f>IF(N20&gt;0,VLOOKUP(N20,'[1]19'!$A$8:$BD$249,55,0),0)</f>
        <v>#N/A</v>
      </c>
      <c r="O40" s="20" t="e">
        <f>IF(O20&gt;0,VLOOKUP(O20,'[1]19'!$A$8:$BD$249,55,0),0)</f>
        <v>#N/A</v>
      </c>
      <c r="P40" s="20" t="e">
        <f>IF(P20&gt;0,VLOOKUP(P20,'[1]19'!$A$8:$BD$249,55,0),0)</f>
        <v>#N/A</v>
      </c>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row>
    <row r="41" spans="1:45" s="30" customFormat="1" ht="20" thickBot="1" x14ac:dyDescent="0.45">
      <c r="A41" s="29"/>
      <c r="B41" s="682" t="s">
        <v>201</v>
      </c>
      <c r="C41" s="40" t="s">
        <v>202</v>
      </c>
      <c r="D41" s="35"/>
      <c r="E41" s="41" t="s">
        <v>170</v>
      </c>
      <c r="F41" s="10"/>
      <c r="G41" s="36">
        <f>'PROCESOS JUDICIALES '!B4</f>
        <v>0</v>
      </c>
      <c r="H41" s="36">
        <f>'PROCESOS JUDICIALES '!B5</f>
        <v>0</v>
      </c>
      <c r="I41" s="36">
        <f>'PROCESOS JUDICIALES '!B6</f>
        <v>0</v>
      </c>
      <c r="J41" s="36">
        <f>'PROCESOS JUDICIALES '!B7</f>
        <v>0</v>
      </c>
      <c r="K41" s="36">
        <f t="shared" si="2"/>
        <v>0</v>
      </c>
      <c r="L41" s="20" t="e">
        <f>IF(L21&gt;0,VLOOKUP(L21,'[1]19'!$A$8:$BD$249,55,0),0)</f>
        <v>#N/A</v>
      </c>
      <c r="M41" s="20" t="e">
        <f>IF(M21&gt;0,VLOOKUP(M21,'[1]19'!$A$8:$BD$249,55,0),0)</f>
        <v>#N/A</v>
      </c>
      <c r="N41" s="20" t="e">
        <f>IF(N21&gt;0,VLOOKUP(N21,'[1]19'!$A$8:$BD$249,55,0),0)</f>
        <v>#N/A</v>
      </c>
      <c r="O41" s="20" t="e">
        <f>IF(O21&gt;0,VLOOKUP(O21,'[1]19'!$A$8:$BD$249,55,0),0)</f>
        <v>#N/A</v>
      </c>
      <c r="P41" s="20" t="e">
        <f>IF(P21&gt;0,VLOOKUP(P21,'[1]19'!$A$8:$BD$249,55,0),0)</f>
        <v>#N/A</v>
      </c>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1:45" s="30" customFormat="1" ht="20" thickBot="1" x14ac:dyDescent="0.45">
      <c r="A42" s="29"/>
      <c r="B42" s="683"/>
      <c r="C42" s="40" t="s">
        <v>203</v>
      </c>
      <c r="D42" s="35"/>
      <c r="E42" s="41" t="s">
        <v>170</v>
      </c>
      <c r="F42" s="10"/>
      <c r="G42" s="36">
        <f>'PROCESOS JUDICIALES '!E4</f>
        <v>0</v>
      </c>
      <c r="H42" s="36">
        <f>'PROCESOS JUDICIALES '!E5</f>
        <v>0</v>
      </c>
      <c r="I42" s="36">
        <f>'PROCESOS JUDICIALES '!E6</f>
        <v>0</v>
      </c>
      <c r="J42" s="36">
        <f>'PROCESOS JUDICIALES '!E7</f>
        <v>0</v>
      </c>
      <c r="K42" s="36">
        <f t="shared" si="2"/>
        <v>0</v>
      </c>
      <c r="L42" s="20" t="e">
        <f>IF(L22&gt;0,VLOOKUP(L22,'[1]19'!$A$8:$BD$249,55,0),0)</f>
        <v>#N/A</v>
      </c>
      <c r="M42" s="20" t="e">
        <f>IF(M22&gt;0,VLOOKUP(M22,'[1]19'!$A$8:$BD$249,55,0),0)</f>
        <v>#N/A</v>
      </c>
      <c r="N42" s="20" t="e">
        <f>IF(N22&gt;0,VLOOKUP(N22,'[1]19'!$A$8:$BD$249,55,0),0)</f>
        <v>#N/A</v>
      </c>
      <c r="O42" s="20" t="e">
        <f>IF(O22&gt;0,VLOOKUP(O22,'[1]19'!$A$8:$BD$249,55,0),0)</f>
        <v>#N/A</v>
      </c>
      <c r="P42" s="20" t="e">
        <f>IF(P22&gt;0,VLOOKUP(P22,'[1]19'!$A$8:$BD$249,55,0),0)</f>
        <v>#N/A</v>
      </c>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row>
    <row r="43" spans="1:45" s="30" customFormat="1" ht="20" thickBot="1" x14ac:dyDescent="0.45">
      <c r="A43" s="29"/>
      <c r="B43" s="684"/>
      <c r="C43" s="40" t="s">
        <v>204</v>
      </c>
      <c r="D43" s="35"/>
      <c r="E43" s="41" t="s">
        <v>170</v>
      </c>
      <c r="F43" s="10"/>
      <c r="G43" s="36">
        <f>'PROCESOS JUDICIALES '!D4</f>
        <v>0</v>
      </c>
      <c r="H43" s="36">
        <f>'PROCESOS JUDICIALES '!D5</f>
        <v>0</v>
      </c>
      <c r="I43" s="36">
        <f>'PROCESOS JUDICIALES '!D6</f>
        <v>0</v>
      </c>
      <c r="J43" s="36">
        <f>'PROCESOS JUDICIALES '!D7</f>
        <v>0</v>
      </c>
      <c r="K43" s="36">
        <f t="shared" si="2"/>
        <v>0</v>
      </c>
      <c r="L43" s="20" t="e">
        <f>IF(L23&gt;0,VLOOKUP(L23,'[1]19'!$A$8:$BD$249,55,0),0)</f>
        <v>#N/A</v>
      </c>
      <c r="M43" s="20" t="e">
        <f>IF(M23&gt;0,VLOOKUP(M23,'[1]19'!$A$8:$BD$249,55,0),0)</f>
        <v>#N/A</v>
      </c>
      <c r="N43" s="20" t="e">
        <f>IF(N23&gt;0,VLOOKUP(N23,'[1]19'!$A$8:$BD$249,55,0),0)</f>
        <v>#N/A</v>
      </c>
      <c r="O43" s="20" t="e">
        <f>IF(O23&gt;0,VLOOKUP(O23,'[1]19'!$A$8:$BD$249,55,0),0)</f>
        <v>#N/A</v>
      </c>
      <c r="P43" s="20" t="e">
        <f>IF(P23&gt;0,VLOOKUP(P23,'[1]19'!$A$8:$BD$249,55,0),0)</f>
        <v>#N/A</v>
      </c>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row>
    <row r="44" spans="1:45" s="30" customFormat="1" ht="20" thickBot="1" x14ac:dyDescent="0.45">
      <c r="A44" s="29"/>
      <c r="B44" s="49"/>
      <c r="C44" s="17"/>
      <c r="D44" s="18"/>
      <c r="E44" s="19"/>
      <c r="F44" s="10"/>
      <c r="G44" s="36"/>
      <c r="H44" s="36"/>
      <c r="I44" s="36"/>
      <c r="J44" s="36"/>
      <c r="K44" s="36"/>
      <c r="L44" s="20" t="e">
        <f>IF(L24&gt;0,VLOOKUP(L24,'[1]19'!$A$8:$BD$249,55,0),0)</f>
        <v>#N/A</v>
      </c>
      <c r="M44" s="20" t="e">
        <f>IF(M24&gt;0,VLOOKUP(M24,'[1]19'!$A$8:$BD$249,55,0),0)</f>
        <v>#N/A</v>
      </c>
      <c r="N44" s="20" t="e">
        <f>IF(N24&gt;0,VLOOKUP(N24,'[1]19'!$A$8:$BD$249,55,0),0)</f>
        <v>#N/A</v>
      </c>
      <c r="O44" s="20" t="e">
        <f>IF(O24&gt;0,VLOOKUP(O24,'[1]19'!$A$8:$BD$249,55,0),0)</f>
        <v>#N/A</v>
      </c>
      <c r="P44" s="20" t="e">
        <f>IF(P24&gt;0,VLOOKUP(P24,'[1]19'!$A$8:$BD$249,55,0),0)</f>
        <v>#N/A</v>
      </c>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row>
    <row r="45" spans="1:45" s="30" customFormat="1" ht="20" thickBot="1" x14ac:dyDescent="0.45">
      <c r="A45" s="29"/>
      <c r="B45" s="49"/>
      <c r="C45" s="17"/>
      <c r="D45" s="18"/>
      <c r="E45" s="19"/>
      <c r="F45" s="10"/>
      <c r="G45" s="20"/>
      <c r="H45" s="20"/>
      <c r="I45" s="20"/>
      <c r="J45" s="20"/>
      <c r="K45" s="20"/>
      <c r="L45" s="20" t="e">
        <f>IF(L25&gt;0,VLOOKUP(L25,'[1]19'!$A$8:$BD$249,55,0),0)</f>
        <v>#N/A</v>
      </c>
      <c r="M45" s="20" t="e">
        <f>IF(M25&gt;0,VLOOKUP(M25,'[1]19'!$A$8:$BD$249,55,0),0)</f>
        <v>#N/A</v>
      </c>
      <c r="N45" s="20" t="e">
        <f>IF(N25&gt;0,VLOOKUP(N25,'[1]19'!$A$8:$BD$249,55,0),0)</f>
        <v>#N/A</v>
      </c>
      <c r="O45" s="20" t="e">
        <f>IF(O25&gt;0,VLOOKUP(O25,'[1]19'!$A$8:$BD$249,55,0),0)</f>
        <v>#N/A</v>
      </c>
      <c r="P45" s="20" t="e">
        <f>IF(P25&gt;0,VLOOKUP(P25,'[1]19'!$A$8:$BD$249,55,0),0)</f>
        <v>#N/A</v>
      </c>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spans="1:45" s="30" customFormat="1" ht="20" thickBot="1" x14ac:dyDescent="0.45">
      <c r="A46" s="29"/>
      <c r="B46" s="49"/>
      <c r="C46" s="17"/>
      <c r="D46" s="18"/>
      <c r="E46" s="19"/>
      <c r="F46" s="10"/>
      <c r="G46" s="20"/>
      <c r="H46" s="20"/>
      <c r="I46" s="20"/>
      <c r="J46" s="20"/>
      <c r="K46" s="20"/>
      <c r="L46" s="20" t="e">
        <f>IF(L26&gt;0,VLOOKUP(L26,'[1]19'!$A$8:$BD$249,55,0),0)</f>
        <v>#N/A</v>
      </c>
      <c r="M46" s="20" t="e">
        <f>IF(M26&gt;0,VLOOKUP(M26,'[1]19'!$A$8:$BD$249,55,0),0)</f>
        <v>#N/A</v>
      </c>
      <c r="N46" s="20" t="e">
        <f>IF(N26&gt;0,VLOOKUP(N26,'[1]19'!$A$8:$BD$249,55,0),0)</f>
        <v>#N/A</v>
      </c>
      <c r="O46" s="20" t="e">
        <f>IF(O26&gt;0,VLOOKUP(O26,'[1]19'!$A$8:$BD$249,55,0),0)</f>
        <v>#N/A</v>
      </c>
      <c r="P46" s="20" t="e">
        <f>IF(P26&gt;0,VLOOKUP(P26,'[1]19'!$A$8:$BD$249,55,0),0)</f>
        <v>#N/A</v>
      </c>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sheetData>
  <mergeCells count="11">
    <mergeCell ref="B29:B35"/>
    <mergeCell ref="G35:K35"/>
    <mergeCell ref="B37:B40"/>
    <mergeCell ref="G40:K40"/>
    <mergeCell ref="B41:B43"/>
    <mergeCell ref="B7:B18"/>
    <mergeCell ref="G18:K18"/>
    <mergeCell ref="B19:B28"/>
    <mergeCell ref="B1:B3"/>
    <mergeCell ref="C1:C3"/>
    <mergeCell ref="G1:P5"/>
  </mergeCells>
  <conditionalFormatting sqref="G10:K14">
    <cfRule type="containsBlanks" dxfId="5" priority="1" stopIfTrue="1">
      <formula>LEN(TRIM(G10))=0</formula>
    </cfRule>
    <cfRule type="cellIs" dxfId="4" priority="2" stopIfTrue="1" operator="lessThanOrEqual">
      <formula>3</formula>
    </cfRule>
    <cfRule type="cellIs" dxfId="3" priority="3" operator="greaterThan">
      <formula>3</formula>
    </cfRule>
  </conditionalFormatting>
  <conditionalFormatting sqref="L8:P8">
    <cfRule type="containsBlanks" dxfId="2" priority="7" stopIfTrue="1">
      <formula>LEN(TRIM(L8))=0</formula>
    </cfRule>
    <cfRule type="cellIs" dxfId="1" priority="8" stopIfTrue="1" operator="lessThanOrEqual">
      <formula>3</formula>
    </cfRule>
    <cfRule type="cellIs" dxfId="0" priority="9" operator="greaterThan">
      <formula>3</formula>
    </cfRule>
  </conditionalFormatting>
  <dataValidations count="1">
    <dataValidation type="list" allowBlank="1" showInputMessage="1" showErrorMessage="1" sqref="IR1 WVD983042 WLH983042 WBL983042 VRP983042 VHT983042 UXX983042 UOB983042 UEF983042 TUJ983042 TKN983042 TAR983042 SQV983042 SGZ983042 RXD983042 RNH983042 RDL983042 QTP983042 QJT983042 PZX983042 PQB983042 PGF983042 OWJ983042 OMN983042 OCR983042 NSV983042 NIZ983042 MZD983042 MPH983042 MFL983042 LVP983042 LLT983042 LBX983042 KSB983042 KIF983042 JYJ983042 JON983042 JER983042 IUV983042 IKZ983042 IBD983042 HRH983042 HHL983042 GXP983042 GNT983042 GDX983042 FUB983042 FKF983042 FAJ983042 EQN983042 EGR983042 DWV983042 DMZ983042 DDD983042 CTH983042 CJL983042 BZP983042 BPT983042 BFX983042 AWB983042 AMF983042 ACJ983042 SN983042 IR983042 WVD917506 WLH917506 WBL917506 VRP917506 VHT917506 UXX917506 UOB917506 UEF917506 TUJ917506 TKN917506 TAR917506 SQV917506 SGZ917506 RXD917506 RNH917506 RDL917506 QTP917506 QJT917506 PZX917506 PQB917506 PGF917506 OWJ917506 OMN917506 OCR917506 NSV917506 NIZ917506 MZD917506 MPH917506 MFL917506 LVP917506 LLT917506 LBX917506 KSB917506 KIF917506 JYJ917506 JON917506 JER917506 IUV917506 IKZ917506 IBD917506 HRH917506 HHL917506 GXP917506 GNT917506 GDX917506 FUB917506 FKF917506 FAJ917506 EQN917506 EGR917506 DWV917506 DMZ917506 DDD917506 CTH917506 CJL917506 BZP917506 BPT917506 BFX917506 AWB917506 AMF917506 ACJ917506 SN917506 IR917506 WVD851970 WLH851970 WBL851970 VRP851970 VHT851970 UXX851970 UOB851970 UEF851970 TUJ851970 TKN851970 TAR851970 SQV851970 SGZ851970 RXD851970 RNH851970 RDL851970 QTP851970 QJT851970 PZX851970 PQB851970 PGF851970 OWJ851970 OMN851970 OCR851970 NSV851970 NIZ851970 MZD851970 MPH851970 MFL851970 LVP851970 LLT851970 LBX851970 KSB851970 KIF851970 JYJ851970 JON851970 JER851970 IUV851970 IKZ851970 IBD851970 HRH851970 HHL851970 GXP851970 GNT851970 GDX851970 FUB851970 FKF851970 FAJ851970 EQN851970 EGR851970 DWV851970 DMZ851970 DDD851970 CTH851970 CJL851970 BZP851970 BPT851970 BFX851970 AWB851970 AMF851970 ACJ851970 SN851970 IR851970 WVD786434 WLH786434 WBL786434 VRP786434 VHT786434 UXX786434 UOB786434 UEF786434 TUJ786434 TKN786434 TAR786434 SQV786434 SGZ786434 RXD786434 RNH786434 RDL786434 QTP786434 QJT786434 PZX786434 PQB786434 PGF786434 OWJ786434 OMN786434 OCR786434 NSV786434 NIZ786434 MZD786434 MPH786434 MFL786434 LVP786434 LLT786434 LBX786434 KSB786434 KIF786434 JYJ786434 JON786434 JER786434 IUV786434 IKZ786434 IBD786434 HRH786434 HHL786434 GXP786434 GNT786434 GDX786434 FUB786434 FKF786434 FAJ786434 EQN786434 EGR786434 DWV786434 DMZ786434 DDD786434 CTH786434 CJL786434 BZP786434 BPT786434 BFX786434 AWB786434 AMF786434 ACJ786434 SN786434 IR786434 WVD720898 WLH720898 WBL720898 VRP720898 VHT720898 UXX720898 UOB720898 UEF720898 TUJ720898 TKN720898 TAR720898 SQV720898 SGZ720898 RXD720898 RNH720898 RDL720898 QTP720898 QJT720898 PZX720898 PQB720898 PGF720898 OWJ720898 OMN720898 OCR720898 NSV720898 NIZ720898 MZD720898 MPH720898 MFL720898 LVP720898 LLT720898 LBX720898 KSB720898 KIF720898 JYJ720898 JON720898 JER720898 IUV720898 IKZ720898 IBD720898 HRH720898 HHL720898 GXP720898 GNT720898 GDX720898 FUB720898 FKF720898 FAJ720898 EQN720898 EGR720898 DWV720898 DMZ720898 DDD720898 CTH720898 CJL720898 BZP720898 BPT720898 BFX720898 AWB720898 AMF720898 ACJ720898 SN720898 IR720898 WVD655362 WLH655362 WBL655362 VRP655362 VHT655362 UXX655362 UOB655362 UEF655362 TUJ655362 TKN655362 TAR655362 SQV655362 SGZ655362 RXD655362 RNH655362 RDL655362 QTP655362 QJT655362 PZX655362 PQB655362 PGF655362 OWJ655362 OMN655362 OCR655362 NSV655362 NIZ655362 MZD655362 MPH655362 MFL655362 LVP655362 LLT655362 LBX655362 KSB655362 KIF655362 JYJ655362 JON655362 JER655362 IUV655362 IKZ655362 IBD655362 HRH655362 HHL655362 GXP655362 GNT655362 GDX655362 FUB655362 FKF655362 FAJ655362 EQN655362 EGR655362 DWV655362 DMZ655362 DDD655362 CTH655362 CJL655362 BZP655362 BPT655362 BFX655362 AWB655362 AMF655362 ACJ655362 SN655362 IR655362 WVD589826 WLH589826 WBL589826 VRP589826 VHT589826 UXX589826 UOB589826 UEF589826 TUJ589826 TKN589826 TAR589826 SQV589826 SGZ589826 RXD589826 RNH589826 RDL589826 QTP589826 QJT589826 PZX589826 PQB589826 PGF589826 OWJ589826 OMN589826 OCR589826 NSV589826 NIZ589826 MZD589826 MPH589826 MFL589826 LVP589826 LLT589826 LBX589826 KSB589826 KIF589826 JYJ589826 JON589826 JER589826 IUV589826 IKZ589826 IBD589826 HRH589826 HHL589826 GXP589826 GNT589826 GDX589826 FUB589826 FKF589826 FAJ589826 EQN589826 EGR589826 DWV589826 DMZ589826 DDD589826 CTH589826 CJL589826 BZP589826 BPT589826 BFX589826 AWB589826 AMF589826 ACJ589826 SN589826 IR589826 WVD524290 WLH524290 WBL524290 VRP524290 VHT524290 UXX524290 UOB524290 UEF524290 TUJ524290 TKN524290 TAR524290 SQV524290 SGZ524290 RXD524290 RNH524290 RDL524290 QTP524290 QJT524290 PZX524290 PQB524290 PGF524290 OWJ524290 OMN524290 OCR524290 NSV524290 NIZ524290 MZD524290 MPH524290 MFL524290 LVP524290 LLT524290 LBX524290 KSB524290 KIF524290 JYJ524290 JON524290 JER524290 IUV524290 IKZ524290 IBD524290 HRH524290 HHL524290 GXP524290 GNT524290 GDX524290 FUB524290 FKF524290 FAJ524290 EQN524290 EGR524290 DWV524290 DMZ524290 DDD524290 CTH524290 CJL524290 BZP524290 BPT524290 BFX524290 AWB524290 AMF524290 ACJ524290 SN524290 IR524290 WVD458754 WLH458754 WBL458754 VRP458754 VHT458754 UXX458754 UOB458754 UEF458754 TUJ458754 TKN458754 TAR458754 SQV458754 SGZ458754 RXD458754 RNH458754 RDL458754 QTP458754 QJT458754 PZX458754 PQB458754 PGF458754 OWJ458754 OMN458754 OCR458754 NSV458754 NIZ458754 MZD458754 MPH458754 MFL458754 LVP458754 LLT458754 LBX458754 KSB458754 KIF458754 JYJ458754 JON458754 JER458754 IUV458754 IKZ458754 IBD458754 HRH458754 HHL458754 GXP458754 GNT458754 GDX458754 FUB458754 FKF458754 FAJ458754 EQN458754 EGR458754 DWV458754 DMZ458754 DDD458754 CTH458754 CJL458754 BZP458754 BPT458754 BFX458754 AWB458754 AMF458754 ACJ458754 SN458754 IR458754 WVD393218 WLH393218 WBL393218 VRP393218 VHT393218 UXX393218 UOB393218 UEF393218 TUJ393218 TKN393218 TAR393218 SQV393218 SGZ393218 RXD393218 RNH393218 RDL393218 QTP393218 QJT393218 PZX393218 PQB393218 PGF393218 OWJ393218 OMN393218 OCR393218 NSV393218 NIZ393218 MZD393218 MPH393218 MFL393218 LVP393218 LLT393218 LBX393218 KSB393218 KIF393218 JYJ393218 JON393218 JER393218 IUV393218 IKZ393218 IBD393218 HRH393218 HHL393218 GXP393218 GNT393218 GDX393218 FUB393218 FKF393218 FAJ393218 EQN393218 EGR393218 DWV393218 DMZ393218 DDD393218 CTH393218 CJL393218 BZP393218 BPT393218 BFX393218 AWB393218 AMF393218 ACJ393218 SN393218 IR393218 WVD327682 WLH327682 WBL327682 VRP327682 VHT327682 UXX327682 UOB327682 UEF327682 TUJ327682 TKN327682 TAR327682 SQV327682 SGZ327682 RXD327682 RNH327682 RDL327682 QTP327682 QJT327682 PZX327682 PQB327682 PGF327682 OWJ327682 OMN327682 OCR327682 NSV327682 NIZ327682 MZD327682 MPH327682 MFL327682 LVP327682 LLT327682 LBX327682 KSB327682 KIF327682 JYJ327682 JON327682 JER327682 IUV327682 IKZ327682 IBD327682 HRH327682 HHL327682 GXP327682 GNT327682 GDX327682 FUB327682 FKF327682 FAJ327682 EQN327682 EGR327682 DWV327682 DMZ327682 DDD327682 CTH327682 CJL327682 BZP327682 BPT327682 BFX327682 AWB327682 AMF327682 ACJ327682 SN327682 IR327682 WVD262146 WLH262146 WBL262146 VRP262146 VHT262146 UXX262146 UOB262146 UEF262146 TUJ262146 TKN262146 TAR262146 SQV262146 SGZ262146 RXD262146 RNH262146 RDL262146 QTP262146 QJT262146 PZX262146 PQB262146 PGF262146 OWJ262146 OMN262146 OCR262146 NSV262146 NIZ262146 MZD262146 MPH262146 MFL262146 LVP262146 LLT262146 LBX262146 KSB262146 KIF262146 JYJ262146 JON262146 JER262146 IUV262146 IKZ262146 IBD262146 HRH262146 HHL262146 GXP262146 GNT262146 GDX262146 FUB262146 FKF262146 FAJ262146 EQN262146 EGR262146 DWV262146 DMZ262146 DDD262146 CTH262146 CJL262146 BZP262146 BPT262146 BFX262146 AWB262146 AMF262146 ACJ262146 SN262146 IR262146 WVD196610 WLH196610 WBL196610 VRP196610 VHT196610 UXX196610 UOB196610 UEF196610 TUJ196610 TKN196610 TAR196610 SQV196610 SGZ196610 RXD196610 RNH196610 RDL196610 QTP196610 QJT196610 PZX196610 PQB196610 PGF196610 OWJ196610 OMN196610 OCR196610 NSV196610 NIZ196610 MZD196610 MPH196610 MFL196610 LVP196610 LLT196610 LBX196610 KSB196610 KIF196610 JYJ196610 JON196610 JER196610 IUV196610 IKZ196610 IBD196610 HRH196610 HHL196610 GXP196610 GNT196610 GDX196610 FUB196610 FKF196610 FAJ196610 EQN196610 EGR196610 DWV196610 DMZ196610 DDD196610 CTH196610 CJL196610 BZP196610 BPT196610 BFX196610 AWB196610 AMF196610 ACJ196610 SN196610 IR196610 WVD131074 WLH131074 WBL131074 VRP131074 VHT131074 UXX131074 UOB131074 UEF131074 TUJ131074 TKN131074 TAR131074 SQV131074 SGZ131074 RXD131074 RNH131074 RDL131074 QTP131074 QJT131074 PZX131074 PQB131074 PGF131074 OWJ131074 OMN131074 OCR131074 NSV131074 NIZ131074 MZD131074 MPH131074 MFL131074 LVP131074 LLT131074 LBX131074 KSB131074 KIF131074 JYJ131074 JON131074 JER131074 IUV131074 IKZ131074 IBD131074 HRH131074 HHL131074 GXP131074 GNT131074 GDX131074 FUB131074 FKF131074 FAJ131074 EQN131074 EGR131074 DWV131074 DMZ131074 DDD131074 CTH131074 CJL131074 BZP131074 BPT131074 BFX131074 AWB131074 AMF131074 ACJ131074 SN131074 IR131074 WVD65538 WLH65538 WBL65538 VRP65538 VHT65538 UXX65538 UOB65538 UEF65538 TUJ65538 TKN65538 TAR65538 SQV65538 SGZ65538 RXD65538 RNH65538 RDL65538 QTP65538 QJT65538 PZX65538 PQB65538 PGF65538 OWJ65538 OMN65538 OCR65538 NSV65538 NIZ65538 MZD65538 MPH65538 MFL65538 LVP65538 LLT65538 LBX65538 KSB65538 KIF65538 JYJ65538 JON65538 JER65538 IUV65538 IKZ65538 IBD65538 HRH65538 HHL65538 GXP65538 GNT65538 GDX65538 FUB65538 FKF65538 FAJ65538 EQN65538 EGR65538 DWV65538 DMZ65538 DDD65538 CTH65538 CJL65538 BZP65538 BPT65538 BFX65538 AWB65538 AMF65538 ACJ65538 SN65538 IR65538 WVD1 WLH1 WBL1 VRP1 VHT1 UXX1 UOB1 UEF1 TUJ1 TKN1 TAR1 SQV1 SGZ1 RXD1 RNH1 RDL1 QTP1 QJT1 PZX1 PQB1 PGF1 OWJ1 OMN1 OCR1 NSV1 NIZ1 MZD1 MPH1 MFL1 LVP1 LLT1 LBX1 KSB1 KIF1 JYJ1 JON1 JER1 IUV1 IKZ1 IBD1 HRH1 HHL1 GXP1 GNT1 GDX1 FUB1 FKF1 FAJ1 EQN1 EGR1 DWV1 DMZ1 DDD1 CTH1 CJL1 BZP1 BPT1 BFX1 AWB1 AMF1 ACJ1 SN1" xr:uid="{CF48779E-6E16-DE44-9C58-6774D00CF92E}">
      <formula1>$G$6:$P$6</formula1>
    </dataValidation>
  </dataValidations>
  <hyperlinks>
    <hyperlink ref="C28" location="FACTURACION!A1" display="FACTURACION" xr:uid="{73695739-1D77-314A-9917-E77C8CCF1465}"/>
    <hyperlink ref="C35" location="CARTERA!A1" display="CARTERA" xr:uid="{887627BD-9CF6-A84A-87EA-BB73C3E1A6EE}"/>
    <hyperlink ref="C40" location="'PASIVO - BALANCE- ESTADO R'!A1" display="BALANCE" xr:uid="{9A510D79-03DE-3245-BA5B-7E61CF24B0D5}"/>
    <hyperlink ref="C36" location="'PASIVO - BALANCE- ESTADO R'!A1" display="PASIVO " xr:uid="{7EABF1C5-8C47-6D45-9753-42E7C398A74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58363-84D0-3541-87C1-A2C3B29144F8}">
  <dimension ref="A1:A22"/>
  <sheetViews>
    <sheetView showGridLines="0" topLeftCell="A4" zoomScale="228" workbookViewId="0"/>
  </sheetViews>
  <sheetFormatPr baseColWidth="10" defaultColWidth="0" defaultRowHeight="12.75" customHeight="1" zeroHeight="1" x14ac:dyDescent="0.15"/>
  <cols>
    <col min="1" max="9" width="10" style="163" customWidth="1"/>
    <col min="10" max="10" width="38.6640625" style="163" customWidth="1"/>
    <col min="11" max="256" width="0" style="163" hidden="1"/>
    <col min="257" max="265" width="10" style="163" customWidth="1"/>
    <col min="266" max="266" width="38.6640625" style="163" customWidth="1"/>
    <col min="267" max="512" width="0" style="163" hidden="1"/>
    <col min="513" max="521" width="10" style="163" customWidth="1"/>
    <col min="522" max="522" width="38.6640625" style="163" customWidth="1"/>
    <col min="523" max="768" width="0" style="163" hidden="1"/>
    <col min="769" max="777" width="10" style="163" customWidth="1"/>
    <col min="778" max="778" width="38.6640625" style="163" customWidth="1"/>
    <col min="779" max="1024" width="0" style="163" hidden="1"/>
    <col min="1025" max="1033" width="10" style="163" customWidth="1"/>
    <col min="1034" max="1034" width="38.6640625" style="163" customWidth="1"/>
    <col min="1035" max="1280" width="0" style="163" hidden="1"/>
    <col min="1281" max="1289" width="10" style="163" customWidth="1"/>
    <col min="1290" max="1290" width="38.6640625" style="163" customWidth="1"/>
    <col min="1291" max="1536" width="0" style="163" hidden="1"/>
    <col min="1537" max="1545" width="10" style="163" customWidth="1"/>
    <col min="1546" max="1546" width="38.6640625" style="163" customWidth="1"/>
    <col min="1547" max="1792" width="0" style="163" hidden="1"/>
    <col min="1793" max="1801" width="10" style="163" customWidth="1"/>
    <col min="1802" max="1802" width="38.6640625" style="163" customWidth="1"/>
    <col min="1803" max="2048" width="0" style="163" hidden="1"/>
    <col min="2049" max="2057" width="10" style="163" customWidth="1"/>
    <col min="2058" max="2058" width="38.6640625" style="163" customWidth="1"/>
    <col min="2059" max="2304" width="0" style="163" hidden="1"/>
    <col min="2305" max="2313" width="10" style="163" customWidth="1"/>
    <col min="2314" max="2314" width="38.6640625" style="163" customWidth="1"/>
    <col min="2315" max="2560" width="0" style="163" hidden="1"/>
    <col min="2561" max="2569" width="10" style="163" customWidth="1"/>
    <col min="2570" max="2570" width="38.6640625" style="163" customWidth="1"/>
    <col min="2571" max="2816" width="0" style="163" hidden="1"/>
    <col min="2817" max="2825" width="10" style="163" customWidth="1"/>
    <col min="2826" max="2826" width="38.6640625" style="163" customWidth="1"/>
    <col min="2827" max="3072" width="0" style="163" hidden="1"/>
    <col min="3073" max="3081" width="10" style="163" customWidth="1"/>
    <col min="3082" max="3082" width="38.6640625" style="163" customWidth="1"/>
    <col min="3083" max="3328" width="0" style="163" hidden="1"/>
    <col min="3329" max="3337" width="10" style="163" customWidth="1"/>
    <col min="3338" max="3338" width="38.6640625" style="163" customWidth="1"/>
    <col min="3339" max="3584" width="0" style="163" hidden="1"/>
    <col min="3585" max="3593" width="10" style="163" customWidth="1"/>
    <col min="3594" max="3594" width="38.6640625" style="163" customWidth="1"/>
    <col min="3595" max="3840" width="0" style="163" hidden="1"/>
    <col min="3841" max="3849" width="10" style="163" customWidth="1"/>
    <col min="3850" max="3850" width="38.6640625" style="163" customWidth="1"/>
    <col min="3851" max="4096" width="0" style="163" hidden="1"/>
    <col min="4097" max="4105" width="10" style="163" customWidth="1"/>
    <col min="4106" max="4106" width="38.6640625" style="163" customWidth="1"/>
    <col min="4107" max="4352" width="0" style="163" hidden="1"/>
    <col min="4353" max="4361" width="10" style="163" customWidth="1"/>
    <col min="4362" max="4362" width="38.6640625" style="163" customWidth="1"/>
    <col min="4363" max="4608" width="0" style="163" hidden="1"/>
    <col min="4609" max="4617" width="10" style="163" customWidth="1"/>
    <col min="4618" max="4618" width="38.6640625" style="163" customWidth="1"/>
    <col min="4619" max="4864" width="0" style="163" hidden="1"/>
    <col min="4865" max="4873" width="10" style="163" customWidth="1"/>
    <col min="4874" max="4874" width="38.6640625" style="163" customWidth="1"/>
    <col min="4875" max="5120" width="0" style="163" hidden="1"/>
    <col min="5121" max="5129" width="10" style="163" customWidth="1"/>
    <col min="5130" max="5130" width="38.6640625" style="163" customWidth="1"/>
    <col min="5131" max="5376" width="0" style="163" hidden="1"/>
    <col min="5377" max="5385" width="10" style="163" customWidth="1"/>
    <col min="5386" max="5386" width="38.6640625" style="163" customWidth="1"/>
    <col min="5387" max="5632" width="0" style="163" hidden="1"/>
    <col min="5633" max="5641" width="10" style="163" customWidth="1"/>
    <col min="5642" max="5642" width="38.6640625" style="163" customWidth="1"/>
    <col min="5643" max="5888" width="0" style="163" hidden="1"/>
    <col min="5889" max="5897" width="10" style="163" customWidth="1"/>
    <col min="5898" max="5898" width="38.6640625" style="163" customWidth="1"/>
    <col min="5899" max="6144" width="0" style="163" hidden="1"/>
    <col min="6145" max="6153" width="10" style="163" customWidth="1"/>
    <col min="6154" max="6154" width="38.6640625" style="163" customWidth="1"/>
    <col min="6155" max="6400" width="0" style="163" hidden="1"/>
    <col min="6401" max="6409" width="10" style="163" customWidth="1"/>
    <col min="6410" max="6410" width="38.6640625" style="163" customWidth="1"/>
    <col min="6411" max="6656" width="0" style="163" hidden="1"/>
    <col min="6657" max="6665" width="10" style="163" customWidth="1"/>
    <col min="6666" max="6666" width="38.6640625" style="163" customWidth="1"/>
    <col min="6667" max="6912" width="0" style="163" hidden="1"/>
    <col min="6913" max="6921" width="10" style="163" customWidth="1"/>
    <col min="6922" max="6922" width="38.6640625" style="163" customWidth="1"/>
    <col min="6923" max="7168" width="0" style="163" hidden="1"/>
    <col min="7169" max="7177" width="10" style="163" customWidth="1"/>
    <col min="7178" max="7178" width="38.6640625" style="163" customWidth="1"/>
    <col min="7179" max="7424" width="0" style="163" hidden="1"/>
    <col min="7425" max="7433" width="10" style="163" customWidth="1"/>
    <col min="7434" max="7434" width="38.6640625" style="163" customWidth="1"/>
    <col min="7435" max="7680" width="0" style="163" hidden="1"/>
    <col min="7681" max="7689" width="10" style="163" customWidth="1"/>
    <col min="7690" max="7690" width="38.6640625" style="163" customWidth="1"/>
    <col min="7691" max="7936" width="0" style="163" hidden="1"/>
    <col min="7937" max="7945" width="10" style="163" customWidth="1"/>
    <col min="7946" max="7946" width="38.6640625" style="163" customWidth="1"/>
    <col min="7947" max="8192" width="0" style="163" hidden="1"/>
    <col min="8193" max="8201" width="10" style="163" customWidth="1"/>
    <col min="8202" max="8202" width="38.6640625" style="163" customWidth="1"/>
    <col min="8203" max="8448" width="0" style="163" hidden="1"/>
    <col min="8449" max="8457" width="10" style="163" customWidth="1"/>
    <col min="8458" max="8458" width="38.6640625" style="163" customWidth="1"/>
    <col min="8459" max="8704" width="0" style="163" hidden="1"/>
    <col min="8705" max="8713" width="10" style="163" customWidth="1"/>
    <col min="8714" max="8714" width="38.6640625" style="163" customWidth="1"/>
    <col min="8715" max="8960" width="0" style="163" hidden="1"/>
    <col min="8961" max="8969" width="10" style="163" customWidth="1"/>
    <col min="8970" max="8970" width="38.6640625" style="163" customWidth="1"/>
    <col min="8971" max="9216" width="0" style="163" hidden="1"/>
    <col min="9217" max="9225" width="10" style="163" customWidth="1"/>
    <col min="9226" max="9226" width="38.6640625" style="163" customWidth="1"/>
    <col min="9227" max="9472" width="0" style="163" hidden="1"/>
    <col min="9473" max="9481" width="10" style="163" customWidth="1"/>
    <col min="9482" max="9482" width="38.6640625" style="163" customWidth="1"/>
    <col min="9483" max="9728" width="0" style="163" hidden="1"/>
    <col min="9729" max="9737" width="10" style="163" customWidth="1"/>
    <col min="9738" max="9738" width="38.6640625" style="163" customWidth="1"/>
    <col min="9739" max="9984" width="0" style="163" hidden="1"/>
    <col min="9985" max="9993" width="10" style="163" customWidth="1"/>
    <col min="9994" max="9994" width="38.6640625" style="163" customWidth="1"/>
    <col min="9995" max="10240" width="0" style="163" hidden="1"/>
    <col min="10241" max="10249" width="10" style="163" customWidth="1"/>
    <col min="10250" max="10250" width="38.6640625" style="163" customWidth="1"/>
    <col min="10251" max="10496" width="0" style="163" hidden="1"/>
    <col min="10497" max="10505" width="10" style="163" customWidth="1"/>
    <col min="10506" max="10506" width="38.6640625" style="163" customWidth="1"/>
    <col min="10507" max="10752" width="0" style="163" hidden="1"/>
    <col min="10753" max="10761" width="10" style="163" customWidth="1"/>
    <col min="10762" max="10762" width="38.6640625" style="163" customWidth="1"/>
    <col min="10763" max="11008" width="0" style="163" hidden="1"/>
    <col min="11009" max="11017" width="10" style="163" customWidth="1"/>
    <col min="11018" max="11018" width="38.6640625" style="163" customWidth="1"/>
    <col min="11019" max="11264" width="0" style="163" hidden="1"/>
    <col min="11265" max="11273" width="10" style="163" customWidth="1"/>
    <col min="11274" max="11274" width="38.6640625" style="163" customWidth="1"/>
    <col min="11275" max="11520" width="0" style="163" hidden="1"/>
    <col min="11521" max="11529" width="10" style="163" customWidth="1"/>
    <col min="11530" max="11530" width="38.6640625" style="163" customWidth="1"/>
    <col min="11531" max="11776" width="0" style="163" hidden="1"/>
    <col min="11777" max="11785" width="10" style="163" customWidth="1"/>
    <col min="11786" max="11786" width="38.6640625" style="163" customWidth="1"/>
    <col min="11787" max="12032" width="0" style="163" hidden="1"/>
    <col min="12033" max="12041" width="10" style="163" customWidth="1"/>
    <col min="12042" max="12042" width="38.6640625" style="163" customWidth="1"/>
    <col min="12043" max="12288" width="0" style="163" hidden="1"/>
    <col min="12289" max="12297" width="10" style="163" customWidth="1"/>
    <col min="12298" max="12298" width="38.6640625" style="163" customWidth="1"/>
    <col min="12299" max="12544" width="0" style="163" hidden="1"/>
    <col min="12545" max="12553" width="10" style="163" customWidth="1"/>
    <col min="12554" max="12554" width="38.6640625" style="163" customWidth="1"/>
    <col min="12555" max="12800" width="0" style="163" hidden="1"/>
    <col min="12801" max="12809" width="10" style="163" customWidth="1"/>
    <col min="12810" max="12810" width="38.6640625" style="163" customWidth="1"/>
    <col min="12811" max="13056" width="0" style="163" hidden="1"/>
    <col min="13057" max="13065" width="10" style="163" customWidth="1"/>
    <col min="13066" max="13066" width="38.6640625" style="163" customWidth="1"/>
    <col min="13067" max="13312" width="0" style="163" hidden="1"/>
    <col min="13313" max="13321" width="10" style="163" customWidth="1"/>
    <col min="13322" max="13322" width="38.6640625" style="163" customWidth="1"/>
    <col min="13323" max="13568" width="0" style="163" hidden="1"/>
    <col min="13569" max="13577" width="10" style="163" customWidth="1"/>
    <col min="13578" max="13578" width="38.6640625" style="163" customWidth="1"/>
    <col min="13579" max="13824" width="0" style="163" hidden="1"/>
    <col min="13825" max="13833" width="10" style="163" customWidth="1"/>
    <col min="13834" max="13834" width="38.6640625" style="163" customWidth="1"/>
    <col min="13835" max="14080" width="0" style="163" hidden="1"/>
    <col min="14081" max="14089" width="10" style="163" customWidth="1"/>
    <col min="14090" max="14090" width="38.6640625" style="163" customWidth="1"/>
    <col min="14091" max="14336" width="0" style="163" hidden="1"/>
    <col min="14337" max="14345" width="10" style="163" customWidth="1"/>
    <col min="14346" max="14346" width="38.6640625" style="163" customWidth="1"/>
    <col min="14347" max="14592" width="0" style="163" hidden="1"/>
    <col min="14593" max="14601" width="10" style="163" customWidth="1"/>
    <col min="14602" max="14602" width="38.6640625" style="163" customWidth="1"/>
    <col min="14603" max="14848" width="0" style="163" hidden="1"/>
    <col min="14849" max="14857" width="10" style="163" customWidth="1"/>
    <col min="14858" max="14858" width="38.6640625" style="163" customWidth="1"/>
    <col min="14859" max="15104" width="0" style="163" hidden="1"/>
    <col min="15105" max="15113" width="10" style="163" customWidth="1"/>
    <col min="15114" max="15114" width="38.6640625" style="163" customWidth="1"/>
    <col min="15115" max="15360" width="0" style="163" hidden="1"/>
    <col min="15361" max="15369" width="10" style="163" customWidth="1"/>
    <col min="15370" max="15370" width="38.6640625" style="163" customWidth="1"/>
    <col min="15371" max="15616" width="0" style="163" hidden="1"/>
    <col min="15617" max="15625" width="10" style="163" customWidth="1"/>
    <col min="15626" max="15626" width="38.6640625" style="163" customWidth="1"/>
    <col min="15627" max="15872" width="0" style="163" hidden="1"/>
    <col min="15873" max="15881" width="10" style="163" customWidth="1"/>
    <col min="15882" max="15882" width="38.6640625" style="163" customWidth="1"/>
    <col min="15883" max="16128" width="0" style="163" hidden="1"/>
    <col min="16129" max="16137" width="10" style="163" customWidth="1"/>
    <col min="16138" max="16138" width="38.6640625" style="163" customWidth="1"/>
    <col min="16139" max="16384" width="0" style="163" hidden="1"/>
  </cols>
  <sheetData>
    <row r="1" s="163" customFormat="1" ht="24" customHeight="1" x14ac:dyDescent="0.15"/>
    <row r="2" s="163" customFormat="1" ht="26.25" customHeight="1" x14ac:dyDescent="0.15"/>
    <row r="3" s="163" customFormat="1" ht="13" x14ac:dyDescent="0.15"/>
    <row r="4" s="163" customFormat="1" ht="13" x14ac:dyDescent="0.15"/>
    <row r="5" s="163" customFormat="1" ht="13" x14ac:dyDescent="0.15"/>
    <row r="6" s="163" customFormat="1" ht="13" x14ac:dyDescent="0.15"/>
    <row r="7" s="163" customFormat="1" ht="13" x14ac:dyDescent="0.15"/>
    <row r="8" s="163" customFormat="1" ht="13" x14ac:dyDescent="0.15"/>
    <row r="9" s="163" customFormat="1" ht="13" x14ac:dyDescent="0.15"/>
    <row r="10" s="163" customFormat="1" ht="13" x14ac:dyDescent="0.15"/>
    <row r="11" s="163" customFormat="1" ht="13" x14ac:dyDescent="0.15"/>
    <row r="12" s="163" customFormat="1" ht="13" x14ac:dyDescent="0.15"/>
    <row r="13" s="163" customFormat="1" ht="13" x14ac:dyDescent="0.15"/>
    <row r="14" s="163" customFormat="1" ht="13" x14ac:dyDescent="0.15"/>
    <row r="15" s="163" customFormat="1" ht="13" x14ac:dyDescent="0.15"/>
    <row r="16" s="163" customFormat="1" ht="13" x14ac:dyDescent="0.15"/>
    <row r="17" s="163" customFormat="1" ht="13" x14ac:dyDescent="0.15"/>
    <row r="18" s="163" customFormat="1" ht="13" x14ac:dyDescent="0.15"/>
    <row r="19" s="163" customFormat="1" ht="12.75" customHeight="1" x14ac:dyDescent="0.15"/>
    <row r="20" s="163" customFormat="1" ht="13" x14ac:dyDescent="0.15"/>
    <row r="21" s="163" customFormat="1" ht="13" x14ac:dyDescent="0.15"/>
    <row r="22" s="163" customFormat="1" ht="129" customHeight="1" x14ac:dyDescent="0.15"/>
  </sheetData>
  <sheetProtection algorithmName="SHA-512" hashValue="BdrXyg6vrNNUbHFtDY696Hgb0acmFkXqfVcgt3Em5l6MYsekUIYie4bQVn/4Xx1mY13eAlJrDPsCI5l3GAaETg==" saltValue="6lCl/pqljgIG4Ik01b1nhg==" spinCount="100000" sheet="1" objects="1" scenarios="1" selectLockedCells="1" selectUnlockedCells="1"/>
  <pageMargins left="0.75" right="0.75" top="1" bottom="1" header="0" footer="0"/>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31D6C-AB65-E04C-B634-DBF418E633B0}">
  <dimension ref="A1:A28"/>
  <sheetViews>
    <sheetView showGridLines="0" zoomScale="165" workbookViewId="0"/>
  </sheetViews>
  <sheetFormatPr baseColWidth="10" defaultColWidth="0" defaultRowHeight="12.75" customHeight="1" zeroHeight="1" x14ac:dyDescent="0.15"/>
  <cols>
    <col min="1" max="9" width="10" style="163" customWidth="1"/>
    <col min="10" max="10" width="8.1640625" style="163" customWidth="1"/>
    <col min="11" max="11" width="45" style="163" customWidth="1"/>
    <col min="12" max="256" width="0" style="163" hidden="1"/>
    <col min="257" max="265" width="10" style="163" customWidth="1"/>
    <col min="266" max="266" width="8.1640625" style="163" customWidth="1"/>
    <col min="267" max="267" width="45" style="163" customWidth="1"/>
    <col min="268" max="512" width="0" style="163" hidden="1"/>
    <col min="513" max="521" width="10" style="163" customWidth="1"/>
    <col min="522" max="522" width="8.1640625" style="163" customWidth="1"/>
    <col min="523" max="523" width="45" style="163" customWidth="1"/>
    <col min="524" max="768" width="0" style="163" hidden="1"/>
    <col min="769" max="777" width="10" style="163" customWidth="1"/>
    <col min="778" max="778" width="8.1640625" style="163" customWidth="1"/>
    <col min="779" max="779" width="45" style="163" customWidth="1"/>
    <col min="780" max="1024" width="0" style="163" hidden="1"/>
    <col min="1025" max="1033" width="10" style="163" customWidth="1"/>
    <col min="1034" max="1034" width="8.1640625" style="163" customWidth="1"/>
    <col min="1035" max="1035" width="45" style="163" customWidth="1"/>
    <col min="1036" max="1280" width="0" style="163" hidden="1"/>
    <col min="1281" max="1289" width="10" style="163" customWidth="1"/>
    <col min="1290" max="1290" width="8.1640625" style="163" customWidth="1"/>
    <col min="1291" max="1291" width="45" style="163" customWidth="1"/>
    <col min="1292" max="1536" width="0" style="163" hidden="1"/>
    <col min="1537" max="1545" width="10" style="163" customWidth="1"/>
    <col min="1546" max="1546" width="8.1640625" style="163" customWidth="1"/>
    <col min="1547" max="1547" width="45" style="163" customWidth="1"/>
    <col min="1548" max="1792" width="0" style="163" hidden="1"/>
    <col min="1793" max="1801" width="10" style="163" customWidth="1"/>
    <col min="1802" max="1802" width="8.1640625" style="163" customWidth="1"/>
    <col min="1803" max="1803" width="45" style="163" customWidth="1"/>
    <col min="1804" max="2048" width="0" style="163" hidden="1"/>
    <col min="2049" max="2057" width="10" style="163" customWidth="1"/>
    <col min="2058" max="2058" width="8.1640625" style="163" customWidth="1"/>
    <col min="2059" max="2059" width="45" style="163" customWidth="1"/>
    <col min="2060" max="2304" width="0" style="163" hidden="1"/>
    <col min="2305" max="2313" width="10" style="163" customWidth="1"/>
    <col min="2314" max="2314" width="8.1640625" style="163" customWidth="1"/>
    <col min="2315" max="2315" width="45" style="163" customWidth="1"/>
    <col min="2316" max="2560" width="0" style="163" hidden="1"/>
    <col min="2561" max="2569" width="10" style="163" customWidth="1"/>
    <col min="2570" max="2570" width="8.1640625" style="163" customWidth="1"/>
    <col min="2571" max="2571" width="45" style="163" customWidth="1"/>
    <col min="2572" max="2816" width="0" style="163" hidden="1"/>
    <col min="2817" max="2825" width="10" style="163" customWidth="1"/>
    <col min="2826" max="2826" width="8.1640625" style="163" customWidth="1"/>
    <col min="2827" max="2827" width="45" style="163" customWidth="1"/>
    <col min="2828" max="3072" width="0" style="163" hidden="1"/>
    <col min="3073" max="3081" width="10" style="163" customWidth="1"/>
    <col min="3082" max="3082" width="8.1640625" style="163" customWidth="1"/>
    <col min="3083" max="3083" width="45" style="163" customWidth="1"/>
    <col min="3084" max="3328" width="0" style="163" hidden="1"/>
    <col min="3329" max="3337" width="10" style="163" customWidth="1"/>
    <col min="3338" max="3338" width="8.1640625" style="163" customWidth="1"/>
    <col min="3339" max="3339" width="45" style="163" customWidth="1"/>
    <col min="3340" max="3584" width="0" style="163" hidden="1"/>
    <col min="3585" max="3593" width="10" style="163" customWidth="1"/>
    <col min="3594" max="3594" width="8.1640625" style="163" customWidth="1"/>
    <col min="3595" max="3595" width="45" style="163" customWidth="1"/>
    <col min="3596" max="3840" width="0" style="163" hidden="1"/>
    <col min="3841" max="3849" width="10" style="163" customWidth="1"/>
    <col min="3850" max="3850" width="8.1640625" style="163" customWidth="1"/>
    <col min="3851" max="3851" width="45" style="163" customWidth="1"/>
    <col min="3852" max="4096" width="0" style="163" hidden="1"/>
    <col min="4097" max="4105" width="10" style="163" customWidth="1"/>
    <col min="4106" max="4106" width="8.1640625" style="163" customWidth="1"/>
    <col min="4107" max="4107" width="45" style="163" customWidth="1"/>
    <col min="4108" max="4352" width="0" style="163" hidden="1"/>
    <col min="4353" max="4361" width="10" style="163" customWidth="1"/>
    <col min="4362" max="4362" width="8.1640625" style="163" customWidth="1"/>
    <col min="4363" max="4363" width="45" style="163" customWidth="1"/>
    <col min="4364" max="4608" width="0" style="163" hidden="1"/>
    <col min="4609" max="4617" width="10" style="163" customWidth="1"/>
    <col min="4618" max="4618" width="8.1640625" style="163" customWidth="1"/>
    <col min="4619" max="4619" width="45" style="163" customWidth="1"/>
    <col min="4620" max="4864" width="0" style="163" hidden="1"/>
    <col min="4865" max="4873" width="10" style="163" customWidth="1"/>
    <col min="4874" max="4874" width="8.1640625" style="163" customWidth="1"/>
    <col min="4875" max="4875" width="45" style="163" customWidth="1"/>
    <col min="4876" max="5120" width="0" style="163" hidden="1"/>
    <col min="5121" max="5129" width="10" style="163" customWidth="1"/>
    <col min="5130" max="5130" width="8.1640625" style="163" customWidth="1"/>
    <col min="5131" max="5131" width="45" style="163" customWidth="1"/>
    <col min="5132" max="5376" width="0" style="163" hidden="1"/>
    <col min="5377" max="5385" width="10" style="163" customWidth="1"/>
    <col min="5386" max="5386" width="8.1640625" style="163" customWidth="1"/>
    <col min="5387" max="5387" width="45" style="163" customWidth="1"/>
    <col min="5388" max="5632" width="0" style="163" hidden="1"/>
    <col min="5633" max="5641" width="10" style="163" customWidth="1"/>
    <col min="5642" max="5642" width="8.1640625" style="163" customWidth="1"/>
    <col min="5643" max="5643" width="45" style="163" customWidth="1"/>
    <col min="5644" max="5888" width="0" style="163" hidden="1"/>
    <col min="5889" max="5897" width="10" style="163" customWidth="1"/>
    <col min="5898" max="5898" width="8.1640625" style="163" customWidth="1"/>
    <col min="5899" max="5899" width="45" style="163" customWidth="1"/>
    <col min="5900" max="6144" width="0" style="163" hidden="1"/>
    <col min="6145" max="6153" width="10" style="163" customWidth="1"/>
    <col min="6154" max="6154" width="8.1640625" style="163" customWidth="1"/>
    <col min="6155" max="6155" width="45" style="163" customWidth="1"/>
    <col min="6156" max="6400" width="0" style="163" hidden="1"/>
    <col min="6401" max="6409" width="10" style="163" customWidth="1"/>
    <col min="6410" max="6410" width="8.1640625" style="163" customWidth="1"/>
    <col min="6411" max="6411" width="45" style="163" customWidth="1"/>
    <col min="6412" max="6656" width="0" style="163" hidden="1"/>
    <col min="6657" max="6665" width="10" style="163" customWidth="1"/>
    <col min="6666" max="6666" width="8.1640625" style="163" customWidth="1"/>
    <col min="6667" max="6667" width="45" style="163" customWidth="1"/>
    <col min="6668" max="6912" width="0" style="163" hidden="1"/>
    <col min="6913" max="6921" width="10" style="163" customWidth="1"/>
    <col min="6922" max="6922" width="8.1640625" style="163" customWidth="1"/>
    <col min="6923" max="6923" width="45" style="163" customWidth="1"/>
    <col min="6924" max="7168" width="0" style="163" hidden="1"/>
    <col min="7169" max="7177" width="10" style="163" customWidth="1"/>
    <col min="7178" max="7178" width="8.1640625" style="163" customWidth="1"/>
    <col min="7179" max="7179" width="45" style="163" customWidth="1"/>
    <col min="7180" max="7424" width="0" style="163" hidden="1"/>
    <col min="7425" max="7433" width="10" style="163" customWidth="1"/>
    <col min="7434" max="7434" width="8.1640625" style="163" customWidth="1"/>
    <col min="7435" max="7435" width="45" style="163" customWidth="1"/>
    <col min="7436" max="7680" width="0" style="163" hidden="1"/>
    <col min="7681" max="7689" width="10" style="163" customWidth="1"/>
    <col min="7690" max="7690" width="8.1640625" style="163" customWidth="1"/>
    <col min="7691" max="7691" width="45" style="163" customWidth="1"/>
    <col min="7692" max="7936" width="0" style="163" hidden="1"/>
    <col min="7937" max="7945" width="10" style="163" customWidth="1"/>
    <col min="7946" max="7946" width="8.1640625" style="163" customWidth="1"/>
    <col min="7947" max="7947" width="45" style="163" customWidth="1"/>
    <col min="7948" max="8192" width="0" style="163" hidden="1"/>
    <col min="8193" max="8201" width="10" style="163" customWidth="1"/>
    <col min="8202" max="8202" width="8.1640625" style="163" customWidth="1"/>
    <col min="8203" max="8203" width="45" style="163" customWidth="1"/>
    <col min="8204" max="8448" width="0" style="163" hidden="1"/>
    <col min="8449" max="8457" width="10" style="163" customWidth="1"/>
    <col min="8458" max="8458" width="8.1640625" style="163" customWidth="1"/>
    <col min="8459" max="8459" width="45" style="163" customWidth="1"/>
    <col min="8460" max="8704" width="0" style="163" hidden="1"/>
    <col min="8705" max="8713" width="10" style="163" customWidth="1"/>
    <col min="8714" max="8714" width="8.1640625" style="163" customWidth="1"/>
    <col min="8715" max="8715" width="45" style="163" customWidth="1"/>
    <col min="8716" max="8960" width="0" style="163" hidden="1"/>
    <col min="8961" max="8969" width="10" style="163" customWidth="1"/>
    <col min="8970" max="8970" width="8.1640625" style="163" customWidth="1"/>
    <col min="8971" max="8971" width="45" style="163" customWidth="1"/>
    <col min="8972" max="9216" width="0" style="163" hidden="1"/>
    <col min="9217" max="9225" width="10" style="163" customWidth="1"/>
    <col min="9226" max="9226" width="8.1640625" style="163" customWidth="1"/>
    <col min="9227" max="9227" width="45" style="163" customWidth="1"/>
    <col min="9228" max="9472" width="0" style="163" hidden="1"/>
    <col min="9473" max="9481" width="10" style="163" customWidth="1"/>
    <col min="9482" max="9482" width="8.1640625" style="163" customWidth="1"/>
    <col min="9483" max="9483" width="45" style="163" customWidth="1"/>
    <col min="9484" max="9728" width="0" style="163" hidden="1"/>
    <col min="9729" max="9737" width="10" style="163" customWidth="1"/>
    <col min="9738" max="9738" width="8.1640625" style="163" customWidth="1"/>
    <col min="9739" max="9739" width="45" style="163" customWidth="1"/>
    <col min="9740" max="9984" width="0" style="163" hidden="1"/>
    <col min="9985" max="9993" width="10" style="163" customWidth="1"/>
    <col min="9994" max="9994" width="8.1640625" style="163" customWidth="1"/>
    <col min="9995" max="9995" width="45" style="163" customWidth="1"/>
    <col min="9996" max="10240" width="0" style="163" hidden="1"/>
    <col min="10241" max="10249" width="10" style="163" customWidth="1"/>
    <col min="10250" max="10250" width="8.1640625" style="163" customWidth="1"/>
    <col min="10251" max="10251" width="45" style="163" customWidth="1"/>
    <col min="10252" max="10496" width="0" style="163" hidden="1"/>
    <col min="10497" max="10505" width="10" style="163" customWidth="1"/>
    <col min="10506" max="10506" width="8.1640625" style="163" customWidth="1"/>
    <col min="10507" max="10507" width="45" style="163" customWidth="1"/>
    <col min="10508" max="10752" width="0" style="163" hidden="1"/>
    <col min="10753" max="10761" width="10" style="163" customWidth="1"/>
    <col min="10762" max="10762" width="8.1640625" style="163" customWidth="1"/>
    <col min="10763" max="10763" width="45" style="163" customWidth="1"/>
    <col min="10764" max="11008" width="0" style="163" hidden="1"/>
    <col min="11009" max="11017" width="10" style="163" customWidth="1"/>
    <col min="11018" max="11018" width="8.1640625" style="163" customWidth="1"/>
    <col min="11019" max="11019" width="45" style="163" customWidth="1"/>
    <col min="11020" max="11264" width="0" style="163" hidden="1"/>
    <col min="11265" max="11273" width="10" style="163" customWidth="1"/>
    <col min="11274" max="11274" width="8.1640625" style="163" customWidth="1"/>
    <col min="11275" max="11275" width="45" style="163" customWidth="1"/>
    <col min="11276" max="11520" width="0" style="163" hidden="1"/>
    <col min="11521" max="11529" width="10" style="163" customWidth="1"/>
    <col min="11530" max="11530" width="8.1640625" style="163" customWidth="1"/>
    <col min="11531" max="11531" width="45" style="163" customWidth="1"/>
    <col min="11532" max="11776" width="0" style="163" hidden="1"/>
    <col min="11777" max="11785" width="10" style="163" customWidth="1"/>
    <col min="11786" max="11786" width="8.1640625" style="163" customWidth="1"/>
    <col min="11787" max="11787" width="45" style="163" customWidth="1"/>
    <col min="11788" max="12032" width="0" style="163" hidden="1"/>
    <col min="12033" max="12041" width="10" style="163" customWidth="1"/>
    <col min="12042" max="12042" width="8.1640625" style="163" customWidth="1"/>
    <col min="12043" max="12043" width="45" style="163" customWidth="1"/>
    <col min="12044" max="12288" width="0" style="163" hidden="1"/>
    <col min="12289" max="12297" width="10" style="163" customWidth="1"/>
    <col min="12298" max="12298" width="8.1640625" style="163" customWidth="1"/>
    <col min="12299" max="12299" width="45" style="163" customWidth="1"/>
    <col min="12300" max="12544" width="0" style="163" hidden="1"/>
    <col min="12545" max="12553" width="10" style="163" customWidth="1"/>
    <col min="12554" max="12554" width="8.1640625" style="163" customWidth="1"/>
    <col min="12555" max="12555" width="45" style="163" customWidth="1"/>
    <col min="12556" max="12800" width="0" style="163" hidden="1"/>
    <col min="12801" max="12809" width="10" style="163" customWidth="1"/>
    <col min="12810" max="12810" width="8.1640625" style="163" customWidth="1"/>
    <col min="12811" max="12811" width="45" style="163" customWidth="1"/>
    <col min="12812" max="13056" width="0" style="163" hidden="1"/>
    <col min="13057" max="13065" width="10" style="163" customWidth="1"/>
    <col min="13066" max="13066" width="8.1640625" style="163" customWidth="1"/>
    <col min="13067" max="13067" width="45" style="163" customWidth="1"/>
    <col min="13068" max="13312" width="0" style="163" hidden="1"/>
    <col min="13313" max="13321" width="10" style="163" customWidth="1"/>
    <col min="13322" max="13322" width="8.1640625" style="163" customWidth="1"/>
    <col min="13323" max="13323" width="45" style="163" customWidth="1"/>
    <col min="13324" max="13568" width="0" style="163" hidden="1"/>
    <col min="13569" max="13577" width="10" style="163" customWidth="1"/>
    <col min="13578" max="13578" width="8.1640625" style="163" customWidth="1"/>
    <col min="13579" max="13579" width="45" style="163" customWidth="1"/>
    <col min="13580" max="13824" width="0" style="163" hidden="1"/>
    <col min="13825" max="13833" width="10" style="163" customWidth="1"/>
    <col min="13834" max="13834" width="8.1640625" style="163" customWidth="1"/>
    <col min="13835" max="13835" width="45" style="163" customWidth="1"/>
    <col min="13836" max="14080" width="0" style="163" hidden="1"/>
    <col min="14081" max="14089" width="10" style="163" customWidth="1"/>
    <col min="14090" max="14090" width="8.1640625" style="163" customWidth="1"/>
    <col min="14091" max="14091" width="45" style="163" customWidth="1"/>
    <col min="14092" max="14336" width="0" style="163" hidden="1"/>
    <col min="14337" max="14345" width="10" style="163" customWidth="1"/>
    <col min="14346" max="14346" width="8.1640625" style="163" customWidth="1"/>
    <col min="14347" max="14347" width="45" style="163" customWidth="1"/>
    <col min="14348" max="14592" width="0" style="163" hidden="1"/>
    <col min="14593" max="14601" width="10" style="163" customWidth="1"/>
    <col min="14602" max="14602" width="8.1640625" style="163" customWidth="1"/>
    <col min="14603" max="14603" width="45" style="163" customWidth="1"/>
    <col min="14604" max="14848" width="0" style="163" hidden="1"/>
    <col min="14849" max="14857" width="10" style="163" customWidth="1"/>
    <col min="14858" max="14858" width="8.1640625" style="163" customWidth="1"/>
    <col min="14859" max="14859" width="45" style="163" customWidth="1"/>
    <col min="14860" max="15104" width="0" style="163" hidden="1"/>
    <col min="15105" max="15113" width="10" style="163" customWidth="1"/>
    <col min="15114" max="15114" width="8.1640625" style="163" customWidth="1"/>
    <col min="15115" max="15115" width="45" style="163" customWidth="1"/>
    <col min="15116" max="15360" width="0" style="163" hidden="1"/>
    <col min="15361" max="15369" width="10" style="163" customWidth="1"/>
    <col min="15370" max="15370" width="8.1640625" style="163" customWidth="1"/>
    <col min="15371" max="15371" width="45" style="163" customWidth="1"/>
    <col min="15372" max="15616" width="0" style="163" hidden="1"/>
    <col min="15617" max="15625" width="10" style="163" customWidth="1"/>
    <col min="15626" max="15626" width="8.1640625" style="163" customWidth="1"/>
    <col min="15627" max="15627" width="45" style="163" customWidth="1"/>
    <col min="15628" max="15872" width="0" style="163" hidden="1"/>
    <col min="15873" max="15881" width="10" style="163" customWidth="1"/>
    <col min="15882" max="15882" width="8.1640625" style="163" customWidth="1"/>
    <col min="15883" max="15883" width="45" style="163" customWidth="1"/>
    <col min="15884" max="16128" width="0" style="163" hidden="1"/>
    <col min="16129" max="16137" width="10" style="163" customWidth="1"/>
    <col min="16138" max="16138" width="8.1640625" style="163" customWidth="1"/>
    <col min="16139" max="16139" width="45" style="163" customWidth="1"/>
    <col min="16140" max="16384" width="0" style="163" hidden="1"/>
  </cols>
  <sheetData>
    <row r="1" s="163" customFormat="1" ht="13" x14ac:dyDescent="0.15"/>
    <row r="2" s="163" customFormat="1" ht="13" x14ac:dyDescent="0.15"/>
    <row r="3" s="163" customFormat="1" ht="13" x14ac:dyDescent="0.15"/>
    <row r="4" s="163" customFormat="1" ht="13" x14ac:dyDescent="0.15"/>
    <row r="5" s="163" customFormat="1" ht="13" x14ac:dyDescent="0.15"/>
    <row r="6" s="163" customFormat="1" ht="13" x14ac:dyDescent="0.15"/>
    <row r="7" s="163" customFormat="1" ht="13" x14ac:dyDescent="0.15"/>
    <row r="8" s="163" customFormat="1" ht="13" x14ac:dyDescent="0.15"/>
    <row r="9" s="163" customFormat="1" ht="13" x14ac:dyDescent="0.15"/>
    <row r="10" s="163" customFormat="1" ht="13" x14ac:dyDescent="0.15"/>
    <row r="11" s="163" customFormat="1" ht="13" x14ac:dyDescent="0.15"/>
    <row r="12" s="163" customFormat="1" ht="13" x14ac:dyDescent="0.15"/>
    <row r="13" s="163" customFormat="1" ht="13" x14ac:dyDescent="0.15"/>
    <row r="14" s="163" customFormat="1" ht="13" x14ac:dyDescent="0.15"/>
    <row r="15" s="163" customFormat="1" ht="13" x14ac:dyDescent="0.15"/>
    <row r="16" s="163" customFormat="1" ht="13" x14ac:dyDescent="0.15"/>
    <row r="17" s="163" customFormat="1" ht="13" x14ac:dyDescent="0.15"/>
    <row r="18" s="163" customFormat="1" ht="13" x14ac:dyDescent="0.15"/>
    <row r="19" s="163" customFormat="1" ht="13" x14ac:dyDescent="0.15"/>
    <row r="20" s="163" customFormat="1" ht="13" x14ac:dyDescent="0.15"/>
    <row r="21" s="163" customFormat="1" ht="13" x14ac:dyDescent="0.15"/>
    <row r="22" s="163" customFormat="1" ht="13" x14ac:dyDescent="0.15"/>
    <row r="23" s="163" customFormat="1" ht="13" x14ac:dyDescent="0.15"/>
    <row r="24" s="163" customFormat="1" ht="13" x14ac:dyDescent="0.15"/>
    <row r="25" s="163" customFormat="1" ht="13" x14ac:dyDescent="0.15"/>
    <row r="26" s="163" customFormat="1" ht="13" x14ac:dyDescent="0.15"/>
    <row r="27" s="163" customFormat="1" ht="13" x14ac:dyDescent="0.15"/>
    <row r="28" s="163" customFormat="1" ht="117.75" customHeight="1" x14ac:dyDescent="0.15"/>
  </sheetData>
  <sheetProtection algorithmName="SHA-512" hashValue="H/vTy37u31pybOk2wyXCi4u7Bi0q8tWvLnbObXGf4JE5M1YDLOADe48TBUP6dQBI+KySKSeCqG/jeFfgkb9TxA==" saltValue="aqH6RjmbMzbI+cVo1sERJg==" spinCount="100000" sheet="1" objects="1" scenarios="1" selectLockedCells="1" selectUnlockedCells="1"/>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6882-345D-A244-98F9-7476892544F9}">
  <dimension ref="A1:A22"/>
  <sheetViews>
    <sheetView showGridLines="0" zoomScale="150" workbookViewId="0"/>
  </sheetViews>
  <sheetFormatPr baseColWidth="10" defaultColWidth="0" defaultRowHeight="12.75" customHeight="1" zeroHeight="1" x14ac:dyDescent="0.15"/>
  <cols>
    <col min="1" max="9" width="10" style="163" customWidth="1"/>
    <col min="10" max="10" width="36.6640625" style="163" customWidth="1"/>
    <col min="11" max="256" width="0" style="163" hidden="1"/>
    <col min="257" max="265" width="10" style="163" customWidth="1"/>
    <col min="266" max="266" width="36.6640625" style="163" customWidth="1"/>
    <col min="267" max="512" width="0" style="163" hidden="1"/>
    <col min="513" max="521" width="10" style="163" customWidth="1"/>
    <col min="522" max="522" width="36.6640625" style="163" customWidth="1"/>
    <col min="523" max="768" width="0" style="163" hidden="1"/>
    <col min="769" max="777" width="10" style="163" customWidth="1"/>
    <col min="778" max="778" width="36.6640625" style="163" customWidth="1"/>
    <col min="779" max="1024" width="0" style="163" hidden="1"/>
    <col min="1025" max="1033" width="10" style="163" customWidth="1"/>
    <col min="1034" max="1034" width="36.6640625" style="163" customWidth="1"/>
    <col min="1035" max="1280" width="0" style="163" hidden="1"/>
    <col min="1281" max="1289" width="10" style="163" customWidth="1"/>
    <col min="1290" max="1290" width="36.6640625" style="163" customWidth="1"/>
    <col min="1291" max="1536" width="0" style="163" hidden="1"/>
    <col min="1537" max="1545" width="10" style="163" customWidth="1"/>
    <col min="1546" max="1546" width="36.6640625" style="163" customWidth="1"/>
    <col min="1547" max="1792" width="0" style="163" hidden="1"/>
    <col min="1793" max="1801" width="10" style="163" customWidth="1"/>
    <col min="1802" max="1802" width="36.6640625" style="163" customWidth="1"/>
    <col min="1803" max="2048" width="0" style="163" hidden="1"/>
    <col min="2049" max="2057" width="10" style="163" customWidth="1"/>
    <col min="2058" max="2058" width="36.6640625" style="163" customWidth="1"/>
    <col min="2059" max="2304" width="0" style="163" hidden="1"/>
    <col min="2305" max="2313" width="10" style="163" customWidth="1"/>
    <col min="2314" max="2314" width="36.6640625" style="163" customWidth="1"/>
    <col min="2315" max="2560" width="0" style="163" hidden="1"/>
    <col min="2561" max="2569" width="10" style="163" customWidth="1"/>
    <col min="2570" max="2570" width="36.6640625" style="163" customWidth="1"/>
    <col min="2571" max="2816" width="0" style="163" hidden="1"/>
    <col min="2817" max="2825" width="10" style="163" customWidth="1"/>
    <col min="2826" max="2826" width="36.6640625" style="163" customWidth="1"/>
    <col min="2827" max="3072" width="0" style="163" hidden="1"/>
    <col min="3073" max="3081" width="10" style="163" customWidth="1"/>
    <col min="3082" max="3082" width="36.6640625" style="163" customWidth="1"/>
    <col min="3083" max="3328" width="0" style="163" hidden="1"/>
    <col min="3329" max="3337" width="10" style="163" customWidth="1"/>
    <col min="3338" max="3338" width="36.6640625" style="163" customWidth="1"/>
    <col min="3339" max="3584" width="0" style="163" hidden="1"/>
    <col min="3585" max="3593" width="10" style="163" customWidth="1"/>
    <col min="3594" max="3594" width="36.6640625" style="163" customWidth="1"/>
    <col min="3595" max="3840" width="0" style="163" hidden="1"/>
    <col min="3841" max="3849" width="10" style="163" customWidth="1"/>
    <col min="3850" max="3850" width="36.6640625" style="163" customWidth="1"/>
    <col min="3851" max="4096" width="0" style="163" hidden="1"/>
    <col min="4097" max="4105" width="10" style="163" customWidth="1"/>
    <col min="4106" max="4106" width="36.6640625" style="163" customWidth="1"/>
    <col min="4107" max="4352" width="0" style="163" hidden="1"/>
    <col min="4353" max="4361" width="10" style="163" customWidth="1"/>
    <col min="4362" max="4362" width="36.6640625" style="163" customWidth="1"/>
    <col min="4363" max="4608" width="0" style="163" hidden="1"/>
    <col min="4609" max="4617" width="10" style="163" customWidth="1"/>
    <col min="4618" max="4618" width="36.6640625" style="163" customWidth="1"/>
    <col min="4619" max="4864" width="0" style="163" hidden="1"/>
    <col min="4865" max="4873" width="10" style="163" customWidth="1"/>
    <col min="4874" max="4874" width="36.6640625" style="163" customWidth="1"/>
    <col min="4875" max="5120" width="0" style="163" hidden="1"/>
    <col min="5121" max="5129" width="10" style="163" customWidth="1"/>
    <col min="5130" max="5130" width="36.6640625" style="163" customWidth="1"/>
    <col min="5131" max="5376" width="0" style="163" hidden="1"/>
    <col min="5377" max="5385" width="10" style="163" customWidth="1"/>
    <col min="5386" max="5386" width="36.6640625" style="163" customWidth="1"/>
    <col min="5387" max="5632" width="0" style="163" hidden="1"/>
    <col min="5633" max="5641" width="10" style="163" customWidth="1"/>
    <col min="5642" max="5642" width="36.6640625" style="163" customWidth="1"/>
    <col min="5643" max="5888" width="0" style="163" hidden="1"/>
    <col min="5889" max="5897" width="10" style="163" customWidth="1"/>
    <col min="5898" max="5898" width="36.6640625" style="163" customWidth="1"/>
    <col min="5899" max="6144" width="0" style="163" hidden="1"/>
    <col min="6145" max="6153" width="10" style="163" customWidth="1"/>
    <col min="6154" max="6154" width="36.6640625" style="163" customWidth="1"/>
    <col min="6155" max="6400" width="0" style="163" hidden="1"/>
    <col min="6401" max="6409" width="10" style="163" customWidth="1"/>
    <col min="6410" max="6410" width="36.6640625" style="163" customWidth="1"/>
    <col min="6411" max="6656" width="0" style="163" hidden="1"/>
    <col min="6657" max="6665" width="10" style="163" customWidth="1"/>
    <col min="6666" max="6666" width="36.6640625" style="163" customWidth="1"/>
    <col min="6667" max="6912" width="0" style="163" hidden="1"/>
    <col min="6913" max="6921" width="10" style="163" customWidth="1"/>
    <col min="6922" max="6922" width="36.6640625" style="163" customWidth="1"/>
    <col min="6923" max="7168" width="0" style="163" hidden="1"/>
    <col min="7169" max="7177" width="10" style="163" customWidth="1"/>
    <col min="7178" max="7178" width="36.6640625" style="163" customWidth="1"/>
    <col min="7179" max="7424" width="0" style="163" hidden="1"/>
    <col min="7425" max="7433" width="10" style="163" customWidth="1"/>
    <col min="7434" max="7434" width="36.6640625" style="163" customWidth="1"/>
    <col min="7435" max="7680" width="0" style="163" hidden="1"/>
    <col min="7681" max="7689" width="10" style="163" customWidth="1"/>
    <col min="7690" max="7690" width="36.6640625" style="163" customWidth="1"/>
    <col min="7691" max="7936" width="0" style="163" hidden="1"/>
    <col min="7937" max="7945" width="10" style="163" customWidth="1"/>
    <col min="7946" max="7946" width="36.6640625" style="163" customWidth="1"/>
    <col min="7947" max="8192" width="0" style="163" hidden="1"/>
    <col min="8193" max="8201" width="10" style="163" customWidth="1"/>
    <col min="8202" max="8202" width="36.6640625" style="163" customWidth="1"/>
    <col min="8203" max="8448" width="0" style="163" hidden="1"/>
    <col min="8449" max="8457" width="10" style="163" customWidth="1"/>
    <col min="8458" max="8458" width="36.6640625" style="163" customWidth="1"/>
    <col min="8459" max="8704" width="0" style="163" hidden="1"/>
    <col min="8705" max="8713" width="10" style="163" customWidth="1"/>
    <col min="8714" max="8714" width="36.6640625" style="163" customWidth="1"/>
    <col min="8715" max="8960" width="0" style="163" hidden="1"/>
    <col min="8961" max="8969" width="10" style="163" customWidth="1"/>
    <col min="8970" max="8970" width="36.6640625" style="163" customWidth="1"/>
    <col min="8971" max="9216" width="0" style="163" hidden="1"/>
    <col min="9217" max="9225" width="10" style="163" customWidth="1"/>
    <col min="9226" max="9226" width="36.6640625" style="163" customWidth="1"/>
    <col min="9227" max="9472" width="0" style="163" hidden="1"/>
    <col min="9473" max="9481" width="10" style="163" customWidth="1"/>
    <col min="9482" max="9482" width="36.6640625" style="163" customWidth="1"/>
    <col min="9483" max="9728" width="0" style="163" hidden="1"/>
    <col min="9729" max="9737" width="10" style="163" customWidth="1"/>
    <col min="9738" max="9738" width="36.6640625" style="163" customWidth="1"/>
    <col min="9739" max="9984" width="0" style="163" hidden="1"/>
    <col min="9985" max="9993" width="10" style="163" customWidth="1"/>
    <col min="9994" max="9994" width="36.6640625" style="163" customWidth="1"/>
    <col min="9995" max="10240" width="0" style="163" hidden="1"/>
    <col min="10241" max="10249" width="10" style="163" customWidth="1"/>
    <col min="10250" max="10250" width="36.6640625" style="163" customWidth="1"/>
    <col min="10251" max="10496" width="0" style="163" hidden="1"/>
    <col min="10497" max="10505" width="10" style="163" customWidth="1"/>
    <col min="10506" max="10506" width="36.6640625" style="163" customWidth="1"/>
    <col min="10507" max="10752" width="0" style="163" hidden="1"/>
    <col min="10753" max="10761" width="10" style="163" customWidth="1"/>
    <col min="10762" max="10762" width="36.6640625" style="163" customWidth="1"/>
    <col min="10763" max="11008" width="0" style="163" hidden="1"/>
    <col min="11009" max="11017" width="10" style="163" customWidth="1"/>
    <col min="11018" max="11018" width="36.6640625" style="163" customWidth="1"/>
    <col min="11019" max="11264" width="0" style="163" hidden="1"/>
    <col min="11265" max="11273" width="10" style="163" customWidth="1"/>
    <col min="11274" max="11274" width="36.6640625" style="163" customWidth="1"/>
    <col min="11275" max="11520" width="0" style="163" hidden="1"/>
    <col min="11521" max="11529" width="10" style="163" customWidth="1"/>
    <col min="11530" max="11530" width="36.6640625" style="163" customWidth="1"/>
    <col min="11531" max="11776" width="0" style="163" hidden="1"/>
    <col min="11777" max="11785" width="10" style="163" customWidth="1"/>
    <col min="11786" max="11786" width="36.6640625" style="163" customWidth="1"/>
    <col min="11787" max="12032" width="0" style="163" hidden="1"/>
    <col min="12033" max="12041" width="10" style="163" customWidth="1"/>
    <col min="12042" max="12042" width="36.6640625" style="163" customWidth="1"/>
    <col min="12043" max="12288" width="0" style="163" hidden="1"/>
    <col min="12289" max="12297" width="10" style="163" customWidth="1"/>
    <col min="12298" max="12298" width="36.6640625" style="163" customWidth="1"/>
    <col min="12299" max="12544" width="0" style="163" hidden="1"/>
    <col min="12545" max="12553" width="10" style="163" customWidth="1"/>
    <col min="12554" max="12554" width="36.6640625" style="163" customWidth="1"/>
    <col min="12555" max="12800" width="0" style="163" hidden="1"/>
    <col min="12801" max="12809" width="10" style="163" customWidth="1"/>
    <col min="12810" max="12810" width="36.6640625" style="163" customWidth="1"/>
    <col min="12811" max="13056" width="0" style="163" hidden="1"/>
    <col min="13057" max="13065" width="10" style="163" customWidth="1"/>
    <col min="13066" max="13066" width="36.6640625" style="163" customWidth="1"/>
    <col min="13067" max="13312" width="0" style="163" hidden="1"/>
    <col min="13313" max="13321" width="10" style="163" customWidth="1"/>
    <col min="13322" max="13322" width="36.6640625" style="163" customWidth="1"/>
    <col min="13323" max="13568" width="0" style="163" hidden="1"/>
    <col min="13569" max="13577" width="10" style="163" customWidth="1"/>
    <col min="13578" max="13578" width="36.6640625" style="163" customWidth="1"/>
    <col min="13579" max="13824" width="0" style="163" hidden="1"/>
    <col min="13825" max="13833" width="10" style="163" customWidth="1"/>
    <col min="13834" max="13834" width="36.6640625" style="163" customWidth="1"/>
    <col min="13835" max="14080" width="0" style="163" hidden="1"/>
    <col min="14081" max="14089" width="10" style="163" customWidth="1"/>
    <col min="14090" max="14090" width="36.6640625" style="163" customWidth="1"/>
    <col min="14091" max="14336" width="0" style="163" hidden="1"/>
    <col min="14337" max="14345" width="10" style="163" customWidth="1"/>
    <col min="14346" max="14346" width="36.6640625" style="163" customWidth="1"/>
    <col min="14347" max="14592" width="0" style="163" hidden="1"/>
    <col min="14593" max="14601" width="10" style="163" customWidth="1"/>
    <col min="14602" max="14602" width="36.6640625" style="163" customWidth="1"/>
    <col min="14603" max="14848" width="0" style="163" hidden="1"/>
    <col min="14849" max="14857" width="10" style="163" customWidth="1"/>
    <col min="14858" max="14858" width="36.6640625" style="163" customWidth="1"/>
    <col min="14859" max="15104" width="0" style="163" hidden="1"/>
    <col min="15105" max="15113" width="10" style="163" customWidth="1"/>
    <col min="15114" max="15114" width="36.6640625" style="163" customWidth="1"/>
    <col min="15115" max="15360" width="0" style="163" hidden="1"/>
    <col min="15361" max="15369" width="10" style="163" customWidth="1"/>
    <col min="15370" max="15370" width="36.6640625" style="163" customWidth="1"/>
    <col min="15371" max="15616" width="0" style="163" hidden="1"/>
    <col min="15617" max="15625" width="10" style="163" customWidth="1"/>
    <col min="15626" max="15626" width="36.6640625" style="163" customWidth="1"/>
    <col min="15627" max="15872" width="0" style="163" hidden="1"/>
    <col min="15873" max="15881" width="10" style="163" customWidth="1"/>
    <col min="15882" max="15882" width="36.6640625" style="163" customWidth="1"/>
    <col min="15883" max="16128" width="0" style="163" hidden="1"/>
    <col min="16129" max="16137" width="10" style="163" customWidth="1"/>
    <col min="16138" max="16138" width="36.6640625" style="163" customWidth="1"/>
    <col min="16139" max="16384" width="0" style="163" hidden="1"/>
  </cols>
  <sheetData>
    <row r="1" s="163" customFormat="1" ht="27" customHeight="1" x14ac:dyDescent="0.15"/>
    <row r="2" s="163" customFormat="1" ht="24.75" customHeight="1" x14ac:dyDescent="0.15"/>
    <row r="3" s="163" customFormat="1" ht="13" x14ac:dyDescent="0.15"/>
    <row r="4" s="163" customFormat="1" ht="13" x14ac:dyDescent="0.15"/>
    <row r="5" s="163" customFormat="1" ht="13" x14ac:dyDescent="0.15"/>
    <row r="6" s="163" customFormat="1" ht="13" x14ac:dyDescent="0.15"/>
    <row r="7" s="163" customFormat="1" ht="13" x14ac:dyDescent="0.15"/>
    <row r="8" s="163" customFormat="1" ht="13" x14ac:dyDescent="0.15"/>
    <row r="9" s="163" customFormat="1" ht="13" x14ac:dyDescent="0.15"/>
    <row r="10" s="163" customFormat="1" ht="13" x14ac:dyDescent="0.15"/>
    <row r="11" s="163" customFormat="1" ht="13" x14ac:dyDescent="0.15"/>
    <row r="12" s="163" customFormat="1" ht="13" x14ac:dyDescent="0.15"/>
    <row r="13" s="163" customFormat="1" ht="13" x14ac:dyDescent="0.15"/>
    <row r="14" s="163" customFormat="1" ht="13" x14ac:dyDescent="0.15"/>
    <row r="15" s="163" customFormat="1" ht="13" x14ac:dyDescent="0.15"/>
    <row r="16" s="163" customFormat="1" ht="13" x14ac:dyDescent="0.15"/>
    <row r="17" s="163" customFormat="1" ht="13" x14ac:dyDescent="0.15"/>
    <row r="18" s="163" customFormat="1" ht="13" x14ac:dyDescent="0.15"/>
    <row r="19" s="163" customFormat="1" ht="18.75" customHeight="1" x14ac:dyDescent="0.15"/>
    <row r="20" s="163" customFormat="1" ht="13" x14ac:dyDescent="0.15"/>
    <row r="21" s="163" customFormat="1" ht="13" x14ac:dyDescent="0.15"/>
    <row r="22" s="163" customFormat="1" ht="111.75" customHeight="1" x14ac:dyDescent="0.15"/>
  </sheetData>
  <sheetProtection algorithmName="SHA-512" hashValue="KpyXl1otEDIXl3iQDyMp+CHNCJJ/nzIgc2zWD2TD0vpv8nRcPos3411hDaErVHV6LRnT5SA/exwAhSXLXRTmZw==" saltValue="HKta7hKzd1vszn98UgEHXw==" spinCount="100000" sheet="1" objects="1" scenarios="1" selectLockedCells="1" selectUnlockedCells="1"/>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7011-6AA5-664F-8E34-5B98E740DDD6}">
  <dimension ref="A1:A22"/>
  <sheetViews>
    <sheetView showGridLines="0" zoomScale="164" workbookViewId="0"/>
  </sheetViews>
  <sheetFormatPr baseColWidth="10" defaultColWidth="0" defaultRowHeight="12.75" customHeight="1" zeroHeight="1" x14ac:dyDescent="0.15"/>
  <cols>
    <col min="1" max="1" width="12" style="163" customWidth="1"/>
    <col min="2" max="9" width="10" style="163" customWidth="1"/>
    <col min="10" max="10" width="38.6640625" style="163" customWidth="1"/>
    <col min="11" max="256" width="0" style="163" hidden="1"/>
    <col min="257" max="257" width="12" style="163" customWidth="1"/>
    <col min="258" max="265" width="10" style="163" customWidth="1"/>
    <col min="266" max="266" width="38.6640625" style="163" customWidth="1"/>
    <col min="267" max="512" width="0" style="163" hidden="1"/>
    <col min="513" max="513" width="12" style="163" customWidth="1"/>
    <col min="514" max="521" width="10" style="163" customWidth="1"/>
    <col min="522" max="522" width="38.6640625" style="163" customWidth="1"/>
    <col min="523" max="768" width="0" style="163" hidden="1"/>
    <col min="769" max="769" width="12" style="163" customWidth="1"/>
    <col min="770" max="777" width="10" style="163" customWidth="1"/>
    <col min="778" max="778" width="38.6640625" style="163" customWidth="1"/>
    <col min="779" max="1024" width="0" style="163" hidden="1"/>
    <col min="1025" max="1025" width="12" style="163" customWidth="1"/>
    <col min="1026" max="1033" width="10" style="163" customWidth="1"/>
    <col min="1034" max="1034" width="38.6640625" style="163" customWidth="1"/>
    <col min="1035" max="1280" width="0" style="163" hidden="1"/>
    <col min="1281" max="1281" width="12" style="163" customWidth="1"/>
    <col min="1282" max="1289" width="10" style="163" customWidth="1"/>
    <col min="1290" max="1290" width="38.6640625" style="163" customWidth="1"/>
    <col min="1291" max="1536" width="0" style="163" hidden="1"/>
    <col min="1537" max="1537" width="12" style="163" customWidth="1"/>
    <col min="1538" max="1545" width="10" style="163" customWidth="1"/>
    <col min="1546" max="1546" width="38.6640625" style="163" customWidth="1"/>
    <col min="1547" max="1792" width="0" style="163" hidden="1"/>
    <col min="1793" max="1793" width="12" style="163" customWidth="1"/>
    <col min="1794" max="1801" width="10" style="163" customWidth="1"/>
    <col min="1802" max="1802" width="38.6640625" style="163" customWidth="1"/>
    <col min="1803" max="2048" width="0" style="163" hidden="1"/>
    <col min="2049" max="2049" width="12" style="163" customWidth="1"/>
    <col min="2050" max="2057" width="10" style="163" customWidth="1"/>
    <col min="2058" max="2058" width="38.6640625" style="163" customWidth="1"/>
    <col min="2059" max="2304" width="0" style="163" hidden="1"/>
    <col min="2305" max="2305" width="12" style="163" customWidth="1"/>
    <col min="2306" max="2313" width="10" style="163" customWidth="1"/>
    <col min="2314" max="2314" width="38.6640625" style="163" customWidth="1"/>
    <col min="2315" max="2560" width="0" style="163" hidden="1"/>
    <col min="2561" max="2561" width="12" style="163" customWidth="1"/>
    <col min="2562" max="2569" width="10" style="163" customWidth="1"/>
    <col min="2570" max="2570" width="38.6640625" style="163" customWidth="1"/>
    <col min="2571" max="2816" width="0" style="163" hidden="1"/>
    <col min="2817" max="2817" width="12" style="163" customWidth="1"/>
    <col min="2818" max="2825" width="10" style="163" customWidth="1"/>
    <col min="2826" max="2826" width="38.6640625" style="163" customWidth="1"/>
    <col min="2827" max="3072" width="0" style="163" hidden="1"/>
    <col min="3073" max="3073" width="12" style="163" customWidth="1"/>
    <col min="3074" max="3081" width="10" style="163" customWidth="1"/>
    <col min="3082" max="3082" width="38.6640625" style="163" customWidth="1"/>
    <col min="3083" max="3328" width="0" style="163" hidden="1"/>
    <col min="3329" max="3329" width="12" style="163" customWidth="1"/>
    <col min="3330" max="3337" width="10" style="163" customWidth="1"/>
    <col min="3338" max="3338" width="38.6640625" style="163" customWidth="1"/>
    <col min="3339" max="3584" width="0" style="163" hidden="1"/>
    <col min="3585" max="3585" width="12" style="163" customWidth="1"/>
    <col min="3586" max="3593" width="10" style="163" customWidth="1"/>
    <col min="3594" max="3594" width="38.6640625" style="163" customWidth="1"/>
    <col min="3595" max="3840" width="0" style="163" hidden="1"/>
    <col min="3841" max="3841" width="12" style="163" customWidth="1"/>
    <col min="3842" max="3849" width="10" style="163" customWidth="1"/>
    <col min="3850" max="3850" width="38.6640625" style="163" customWidth="1"/>
    <col min="3851" max="4096" width="0" style="163" hidden="1"/>
    <col min="4097" max="4097" width="12" style="163" customWidth="1"/>
    <col min="4098" max="4105" width="10" style="163" customWidth="1"/>
    <col min="4106" max="4106" width="38.6640625" style="163" customWidth="1"/>
    <col min="4107" max="4352" width="0" style="163" hidden="1"/>
    <col min="4353" max="4353" width="12" style="163" customWidth="1"/>
    <col min="4354" max="4361" width="10" style="163" customWidth="1"/>
    <col min="4362" max="4362" width="38.6640625" style="163" customWidth="1"/>
    <col min="4363" max="4608" width="0" style="163" hidden="1"/>
    <col min="4609" max="4609" width="12" style="163" customWidth="1"/>
    <col min="4610" max="4617" width="10" style="163" customWidth="1"/>
    <col min="4618" max="4618" width="38.6640625" style="163" customWidth="1"/>
    <col min="4619" max="4864" width="0" style="163" hidden="1"/>
    <col min="4865" max="4865" width="12" style="163" customWidth="1"/>
    <col min="4866" max="4873" width="10" style="163" customWidth="1"/>
    <col min="4874" max="4874" width="38.6640625" style="163" customWidth="1"/>
    <col min="4875" max="5120" width="0" style="163" hidden="1"/>
    <col min="5121" max="5121" width="12" style="163" customWidth="1"/>
    <col min="5122" max="5129" width="10" style="163" customWidth="1"/>
    <col min="5130" max="5130" width="38.6640625" style="163" customWidth="1"/>
    <col min="5131" max="5376" width="0" style="163" hidden="1"/>
    <col min="5377" max="5377" width="12" style="163" customWidth="1"/>
    <col min="5378" max="5385" width="10" style="163" customWidth="1"/>
    <col min="5386" max="5386" width="38.6640625" style="163" customWidth="1"/>
    <col min="5387" max="5632" width="0" style="163" hidden="1"/>
    <col min="5633" max="5633" width="12" style="163" customWidth="1"/>
    <col min="5634" max="5641" width="10" style="163" customWidth="1"/>
    <col min="5642" max="5642" width="38.6640625" style="163" customWidth="1"/>
    <col min="5643" max="5888" width="0" style="163" hidden="1"/>
    <col min="5889" max="5889" width="12" style="163" customWidth="1"/>
    <col min="5890" max="5897" width="10" style="163" customWidth="1"/>
    <col min="5898" max="5898" width="38.6640625" style="163" customWidth="1"/>
    <col min="5899" max="6144" width="0" style="163" hidden="1"/>
    <col min="6145" max="6145" width="12" style="163" customWidth="1"/>
    <col min="6146" max="6153" width="10" style="163" customWidth="1"/>
    <col min="6154" max="6154" width="38.6640625" style="163" customWidth="1"/>
    <col min="6155" max="6400" width="0" style="163" hidden="1"/>
    <col min="6401" max="6401" width="12" style="163" customWidth="1"/>
    <col min="6402" max="6409" width="10" style="163" customWidth="1"/>
    <col min="6410" max="6410" width="38.6640625" style="163" customWidth="1"/>
    <col min="6411" max="6656" width="0" style="163" hidden="1"/>
    <col min="6657" max="6657" width="12" style="163" customWidth="1"/>
    <col min="6658" max="6665" width="10" style="163" customWidth="1"/>
    <col min="6666" max="6666" width="38.6640625" style="163" customWidth="1"/>
    <col min="6667" max="6912" width="0" style="163" hidden="1"/>
    <col min="6913" max="6913" width="12" style="163" customWidth="1"/>
    <col min="6914" max="6921" width="10" style="163" customWidth="1"/>
    <col min="6922" max="6922" width="38.6640625" style="163" customWidth="1"/>
    <col min="6923" max="7168" width="0" style="163" hidden="1"/>
    <col min="7169" max="7169" width="12" style="163" customWidth="1"/>
    <col min="7170" max="7177" width="10" style="163" customWidth="1"/>
    <col min="7178" max="7178" width="38.6640625" style="163" customWidth="1"/>
    <col min="7179" max="7424" width="0" style="163" hidden="1"/>
    <col min="7425" max="7425" width="12" style="163" customWidth="1"/>
    <col min="7426" max="7433" width="10" style="163" customWidth="1"/>
    <col min="7434" max="7434" width="38.6640625" style="163" customWidth="1"/>
    <col min="7435" max="7680" width="0" style="163" hidden="1"/>
    <col min="7681" max="7681" width="12" style="163" customWidth="1"/>
    <col min="7682" max="7689" width="10" style="163" customWidth="1"/>
    <col min="7690" max="7690" width="38.6640625" style="163" customWidth="1"/>
    <col min="7691" max="7936" width="0" style="163" hidden="1"/>
    <col min="7937" max="7937" width="12" style="163" customWidth="1"/>
    <col min="7938" max="7945" width="10" style="163" customWidth="1"/>
    <col min="7946" max="7946" width="38.6640625" style="163" customWidth="1"/>
    <col min="7947" max="8192" width="0" style="163" hidden="1"/>
    <col min="8193" max="8193" width="12" style="163" customWidth="1"/>
    <col min="8194" max="8201" width="10" style="163" customWidth="1"/>
    <col min="8202" max="8202" width="38.6640625" style="163" customWidth="1"/>
    <col min="8203" max="8448" width="0" style="163" hidden="1"/>
    <col min="8449" max="8449" width="12" style="163" customWidth="1"/>
    <col min="8450" max="8457" width="10" style="163" customWidth="1"/>
    <col min="8458" max="8458" width="38.6640625" style="163" customWidth="1"/>
    <col min="8459" max="8704" width="0" style="163" hidden="1"/>
    <col min="8705" max="8705" width="12" style="163" customWidth="1"/>
    <col min="8706" max="8713" width="10" style="163" customWidth="1"/>
    <col min="8714" max="8714" width="38.6640625" style="163" customWidth="1"/>
    <col min="8715" max="8960" width="0" style="163" hidden="1"/>
    <col min="8961" max="8961" width="12" style="163" customWidth="1"/>
    <col min="8962" max="8969" width="10" style="163" customWidth="1"/>
    <col min="8970" max="8970" width="38.6640625" style="163" customWidth="1"/>
    <col min="8971" max="9216" width="0" style="163" hidden="1"/>
    <col min="9217" max="9217" width="12" style="163" customWidth="1"/>
    <col min="9218" max="9225" width="10" style="163" customWidth="1"/>
    <col min="9226" max="9226" width="38.6640625" style="163" customWidth="1"/>
    <col min="9227" max="9472" width="0" style="163" hidden="1"/>
    <col min="9473" max="9473" width="12" style="163" customWidth="1"/>
    <col min="9474" max="9481" width="10" style="163" customWidth="1"/>
    <col min="9482" max="9482" width="38.6640625" style="163" customWidth="1"/>
    <col min="9483" max="9728" width="0" style="163" hidden="1"/>
    <col min="9729" max="9729" width="12" style="163" customWidth="1"/>
    <col min="9730" max="9737" width="10" style="163" customWidth="1"/>
    <col min="9738" max="9738" width="38.6640625" style="163" customWidth="1"/>
    <col min="9739" max="9984" width="0" style="163" hidden="1"/>
    <col min="9985" max="9985" width="12" style="163" customWidth="1"/>
    <col min="9986" max="9993" width="10" style="163" customWidth="1"/>
    <col min="9994" max="9994" width="38.6640625" style="163" customWidth="1"/>
    <col min="9995" max="10240" width="0" style="163" hidden="1"/>
    <col min="10241" max="10241" width="12" style="163" customWidth="1"/>
    <col min="10242" max="10249" width="10" style="163" customWidth="1"/>
    <col min="10250" max="10250" width="38.6640625" style="163" customWidth="1"/>
    <col min="10251" max="10496" width="0" style="163" hidden="1"/>
    <col min="10497" max="10497" width="12" style="163" customWidth="1"/>
    <col min="10498" max="10505" width="10" style="163" customWidth="1"/>
    <col min="10506" max="10506" width="38.6640625" style="163" customWidth="1"/>
    <col min="10507" max="10752" width="0" style="163" hidden="1"/>
    <col min="10753" max="10753" width="12" style="163" customWidth="1"/>
    <col min="10754" max="10761" width="10" style="163" customWidth="1"/>
    <col min="10762" max="10762" width="38.6640625" style="163" customWidth="1"/>
    <col min="10763" max="11008" width="0" style="163" hidden="1"/>
    <col min="11009" max="11009" width="12" style="163" customWidth="1"/>
    <col min="11010" max="11017" width="10" style="163" customWidth="1"/>
    <col min="11018" max="11018" width="38.6640625" style="163" customWidth="1"/>
    <col min="11019" max="11264" width="0" style="163" hidden="1"/>
    <col min="11265" max="11265" width="12" style="163" customWidth="1"/>
    <col min="11266" max="11273" width="10" style="163" customWidth="1"/>
    <col min="11274" max="11274" width="38.6640625" style="163" customWidth="1"/>
    <col min="11275" max="11520" width="0" style="163" hidden="1"/>
    <col min="11521" max="11521" width="12" style="163" customWidth="1"/>
    <col min="11522" max="11529" width="10" style="163" customWidth="1"/>
    <col min="11530" max="11530" width="38.6640625" style="163" customWidth="1"/>
    <col min="11531" max="11776" width="0" style="163" hidden="1"/>
    <col min="11777" max="11777" width="12" style="163" customWidth="1"/>
    <col min="11778" max="11785" width="10" style="163" customWidth="1"/>
    <col min="11786" max="11786" width="38.6640625" style="163" customWidth="1"/>
    <col min="11787" max="12032" width="0" style="163" hidden="1"/>
    <col min="12033" max="12033" width="12" style="163" customWidth="1"/>
    <col min="12034" max="12041" width="10" style="163" customWidth="1"/>
    <col min="12042" max="12042" width="38.6640625" style="163" customWidth="1"/>
    <col min="12043" max="12288" width="0" style="163" hidden="1"/>
    <col min="12289" max="12289" width="12" style="163" customWidth="1"/>
    <col min="12290" max="12297" width="10" style="163" customWidth="1"/>
    <col min="12298" max="12298" width="38.6640625" style="163" customWidth="1"/>
    <col min="12299" max="12544" width="0" style="163" hidden="1"/>
    <col min="12545" max="12545" width="12" style="163" customWidth="1"/>
    <col min="12546" max="12553" width="10" style="163" customWidth="1"/>
    <col min="12554" max="12554" width="38.6640625" style="163" customWidth="1"/>
    <col min="12555" max="12800" width="0" style="163" hidden="1"/>
    <col min="12801" max="12801" width="12" style="163" customWidth="1"/>
    <col min="12802" max="12809" width="10" style="163" customWidth="1"/>
    <col min="12810" max="12810" width="38.6640625" style="163" customWidth="1"/>
    <col min="12811" max="13056" width="0" style="163" hidden="1"/>
    <col min="13057" max="13057" width="12" style="163" customWidth="1"/>
    <col min="13058" max="13065" width="10" style="163" customWidth="1"/>
    <col min="13066" max="13066" width="38.6640625" style="163" customWidth="1"/>
    <col min="13067" max="13312" width="0" style="163" hidden="1"/>
    <col min="13313" max="13313" width="12" style="163" customWidth="1"/>
    <col min="13314" max="13321" width="10" style="163" customWidth="1"/>
    <col min="13322" max="13322" width="38.6640625" style="163" customWidth="1"/>
    <col min="13323" max="13568" width="0" style="163" hidden="1"/>
    <col min="13569" max="13569" width="12" style="163" customWidth="1"/>
    <col min="13570" max="13577" width="10" style="163" customWidth="1"/>
    <col min="13578" max="13578" width="38.6640625" style="163" customWidth="1"/>
    <col min="13579" max="13824" width="0" style="163" hidden="1"/>
    <col min="13825" max="13825" width="12" style="163" customWidth="1"/>
    <col min="13826" max="13833" width="10" style="163" customWidth="1"/>
    <col min="13834" max="13834" width="38.6640625" style="163" customWidth="1"/>
    <col min="13835" max="14080" width="0" style="163" hidden="1"/>
    <col min="14081" max="14081" width="12" style="163" customWidth="1"/>
    <col min="14082" max="14089" width="10" style="163" customWidth="1"/>
    <col min="14090" max="14090" width="38.6640625" style="163" customWidth="1"/>
    <col min="14091" max="14336" width="0" style="163" hidden="1"/>
    <col min="14337" max="14337" width="12" style="163" customWidth="1"/>
    <col min="14338" max="14345" width="10" style="163" customWidth="1"/>
    <col min="14346" max="14346" width="38.6640625" style="163" customWidth="1"/>
    <col min="14347" max="14592" width="0" style="163" hidden="1"/>
    <col min="14593" max="14593" width="12" style="163" customWidth="1"/>
    <col min="14594" max="14601" width="10" style="163" customWidth="1"/>
    <col min="14602" max="14602" width="38.6640625" style="163" customWidth="1"/>
    <col min="14603" max="14848" width="0" style="163" hidden="1"/>
    <col min="14849" max="14849" width="12" style="163" customWidth="1"/>
    <col min="14850" max="14857" width="10" style="163" customWidth="1"/>
    <col min="14858" max="14858" width="38.6640625" style="163" customWidth="1"/>
    <col min="14859" max="15104" width="0" style="163" hidden="1"/>
    <col min="15105" max="15105" width="12" style="163" customWidth="1"/>
    <col min="15106" max="15113" width="10" style="163" customWidth="1"/>
    <col min="15114" max="15114" width="38.6640625" style="163" customWidth="1"/>
    <col min="15115" max="15360" width="0" style="163" hidden="1"/>
    <col min="15361" max="15361" width="12" style="163" customWidth="1"/>
    <col min="15362" max="15369" width="10" style="163" customWidth="1"/>
    <col min="15370" max="15370" width="38.6640625" style="163" customWidth="1"/>
    <col min="15371" max="15616" width="0" style="163" hidden="1"/>
    <col min="15617" max="15617" width="12" style="163" customWidth="1"/>
    <col min="15618" max="15625" width="10" style="163" customWidth="1"/>
    <col min="15626" max="15626" width="38.6640625" style="163" customWidth="1"/>
    <col min="15627" max="15872" width="0" style="163" hidden="1"/>
    <col min="15873" max="15873" width="12" style="163" customWidth="1"/>
    <col min="15874" max="15881" width="10" style="163" customWidth="1"/>
    <col min="15882" max="15882" width="38.6640625" style="163" customWidth="1"/>
    <col min="15883" max="16128" width="0" style="163" hidden="1"/>
    <col min="16129" max="16129" width="12" style="163" customWidth="1"/>
    <col min="16130" max="16137" width="10" style="163" customWidth="1"/>
    <col min="16138" max="16138" width="38.6640625" style="163" customWidth="1"/>
    <col min="16139" max="16384" width="0" style="163" hidden="1"/>
  </cols>
  <sheetData>
    <row r="1" s="163" customFormat="1" ht="26.25" customHeight="1" x14ac:dyDescent="0.15"/>
    <row r="2" s="163" customFormat="1" ht="13" x14ac:dyDescent="0.15"/>
    <row r="3" s="163" customFormat="1" ht="13" x14ac:dyDescent="0.15"/>
    <row r="4" s="163" customFormat="1" ht="13" x14ac:dyDescent="0.15"/>
    <row r="5" s="163" customFormat="1" ht="13" x14ac:dyDescent="0.15"/>
    <row r="6" s="163" customFormat="1" ht="13" x14ac:dyDescent="0.15"/>
    <row r="7" s="163" customFormat="1" ht="31.5" customHeight="1" x14ac:dyDescent="0.15"/>
    <row r="8" s="163" customFormat="1" ht="13" x14ac:dyDescent="0.15"/>
    <row r="9" s="163" customFormat="1" ht="13" x14ac:dyDescent="0.15"/>
    <row r="10" s="163" customFormat="1" ht="13" x14ac:dyDescent="0.15"/>
    <row r="11" s="163" customFormat="1" ht="13" x14ac:dyDescent="0.15"/>
    <row r="12" s="163" customFormat="1" ht="13" x14ac:dyDescent="0.15"/>
    <row r="13" s="163" customFormat="1" ht="13" x14ac:dyDescent="0.15"/>
    <row r="14" s="163" customFormat="1" ht="13" x14ac:dyDescent="0.15"/>
    <row r="15" s="163" customFormat="1" ht="13" x14ac:dyDescent="0.15"/>
    <row r="16" s="163" customFormat="1" ht="18.75" customHeight="1" x14ac:dyDescent="0.15"/>
    <row r="17" s="163" customFormat="1" ht="13" x14ac:dyDescent="0.15"/>
    <row r="18" s="163" customFormat="1" ht="13" x14ac:dyDescent="0.15"/>
    <row r="19" s="163" customFormat="1" ht="13" x14ac:dyDescent="0.15"/>
    <row r="20" s="163" customFormat="1" ht="13" x14ac:dyDescent="0.15"/>
    <row r="21" s="163" customFormat="1" ht="13" x14ac:dyDescent="0.15"/>
    <row r="22" s="163" customFormat="1" ht="124.5" customHeight="1" x14ac:dyDescent="0.15"/>
  </sheetData>
  <sheetProtection algorithmName="SHA-512" hashValue="xU/o8YjAhpAdoImzY/KQlvDtXQS70hwQW68cyIBwJQFmwTnsdMGthqO5a55RcIzdNNHS+6A6h2WwEOPV6TdMdQ==" saltValue="fTG1fOFM+kUqAFqM5ukQYQ==" spinCount="100000" sheet="1" objects="1" scenarios="1" selectLockedCells="1" selectUnlockedCells="1"/>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EBBEC-51AA-1546-AB16-C86A9E6FF8EE}">
  <sheetPr>
    <tabColor theme="4" tint="0.79998168889431442"/>
  </sheetPr>
  <dimension ref="B1:G43"/>
  <sheetViews>
    <sheetView topLeftCell="B40" zoomScale="139" zoomScaleNormal="60" workbookViewId="0">
      <selection activeCell="G49" sqref="G49"/>
    </sheetView>
  </sheetViews>
  <sheetFormatPr baseColWidth="10" defaultColWidth="7.1640625" defaultRowHeight="14" x14ac:dyDescent="0.2"/>
  <cols>
    <col min="1" max="1" width="4.33203125" style="409" customWidth="1"/>
    <col min="2" max="3" width="28.5" style="409" customWidth="1"/>
    <col min="4" max="4" width="28.83203125" style="409" customWidth="1"/>
    <col min="5" max="5" width="43" style="409" customWidth="1"/>
    <col min="6" max="6" width="18.33203125" style="409" customWidth="1"/>
    <col min="7" max="7" width="67.5" style="409" customWidth="1"/>
    <col min="8" max="16384" width="7.1640625" style="409"/>
  </cols>
  <sheetData>
    <row r="1" spans="2:7" ht="15" thickBot="1" x14ac:dyDescent="0.25"/>
    <row r="2" spans="2:7" x14ac:dyDescent="0.2">
      <c r="B2" s="467"/>
      <c r="C2" s="470" t="s">
        <v>384</v>
      </c>
      <c r="D2" s="471"/>
      <c r="E2" s="471"/>
      <c r="F2" s="471"/>
      <c r="G2" s="471"/>
    </row>
    <row r="3" spans="2:7" x14ac:dyDescent="0.2">
      <c r="B3" s="468"/>
      <c r="C3" s="472"/>
      <c r="D3" s="473"/>
      <c r="E3" s="473"/>
      <c r="F3" s="473"/>
      <c r="G3" s="473"/>
    </row>
    <row r="4" spans="2:7" x14ac:dyDescent="0.2">
      <c r="B4" s="468"/>
      <c r="C4" s="472"/>
      <c r="D4" s="473"/>
      <c r="E4" s="473"/>
      <c r="F4" s="473"/>
      <c r="G4" s="473"/>
    </row>
    <row r="5" spans="2:7" x14ac:dyDescent="0.2">
      <c r="B5" s="468"/>
      <c r="C5" s="472"/>
      <c r="D5" s="473"/>
      <c r="E5" s="473"/>
      <c r="F5" s="473"/>
      <c r="G5" s="473"/>
    </row>
    <row r="6" spans="2:7" ht="15" thickBot="1" x14ac:dyDescent="0.25">
      <c r="B6" s="469"/>
      <c r="C6" s="474"/>
      <c r="D6" s="475"/>
      <c r="E6" s="475"/>
      <c r="F6" s="475"/>
      <c r="G6" s="475"/>
    </row>
    <row r="8" spans="2:7" x14ac:dyDescent="0.2">
      <c r="B8" s="410"/>
      <c r="C8" s="411"/>
      <c r="D8" s="411"/>
      <c r="E8" s="411"/>
      <c r="F8" s="411"/>
      <c r="G8" s="411"/>
    </row>
    <row r="9" spans="2:7" s="425" customFormat="1" x14ac:dyDescent="0.2">
      <c r="B9" s="465" t="s">
        <v>300</v>
      </c>
      <c r="C9" s="465" t="s">
        <v>299</v>
      </c>
      <c r="D9" s="476" t="s">
        <v>298</v>
      </c>
      <c r="E9" s="465" t="s">
        <v>153</v>
      </c>
      <c r="F9" s="465" t="s">
        <v>297</v>
      </c>
      <c r="G9" s="465" t="s">
        <v>296</v>
      </c>
    </row>
    <row r="10" spans="2:7" s="425" customFormat="1" x14ac:dyDescent="0.2">
      <c r="B10" s="465"/>
      <c r="C10" s="465"/>
      <c r="D10" s="465"/>
      <c r="E10" s="465"/>
      <c r="F10" s="465"/>
      <c r="G10" s="465"/>
    </row>
    <row r="11" spans="2:7" s="425" customFormat="1" x14ac:dyDescent="0.2">
      <c r="B11" s="465"/>
      <c r="C11" s="465"/>
      <c r="D11" s="465"/>
      <c r="E11" s="465"/>
      <c r="F11" s="465"/>
      <c r="G11" s="465"/>
    </row>
    <row r="12" spans="2:7" s="425" customFormat="1" x14ac:dyDescent="0.2">
      <c r="B12" s="466"/>
      <c r="C12" s="466"/>
      <c r="D12" s="466"/>
      <c r="E12" s="466"/>
      <c r="F12" s="466"/>
      <c r="G12" s="466"/>
    </row>
    <row r="13" spans="2:7" ht="16" x14ac:dyDescent="0.2">
      <c r="B13" s="460" t="s">
        <v>291</v>
      </c>
      <c r="C13" s="461" t="s">
        <v>256</v>
      </c>
      <c r="D13" s="463" t="s">
        <v>290</v>
      </c>
      <c r="E13" s="140" t="s">
        <v>187</v>
      </c>
      <c r="F13" s="457" t="s">
        <v>238</v>
      </c>
      <c r="G13" s="463" t="s">
        <v>401</v>
      </c>
    </row>
    <row r="14" spans="2:7" ht="16" x14ac:dyDescent="0.2">
      <c r="B14" s="460"/>
      <c r="C14" s="462"/>
      <c r="D14" s="463"/>
      <c r="E14" s="140" t="s">
        <v>188</v>
      </c>
      <c r="F14" s="458"/>
      <c r="G14" s="463"/>
    </row>
    <row r="15" spans="2:7" ht="16" x14ac:dyDescent="0.2">
      <c r="B15" s="460"/>
      <c r="C15" s="462"/>
      <c r="D15" s="463"/>
      <c r="E15" s="140" t="s">
        <v>189</v>
      </c>
      <c r="F15" s="458"/>
      <c r="G15" s="463"/>
    </row>
    <row r="16" spans="2:7" ht="16" x14ac:dyDescent="0.2">
      <c r="B16" s="460"/>
      <c r="C16" s="462"/>
      <c r="D16" s="463"/>
      <c r="E16" s="140" t="s">
        <v>190</v>
      </c>
      <c r="F16" s="458"/>
      <c r="G16" s="463"/>
    </row>
    <row r="17" spans="2:7" ht="16" x14ac:dyDescent="0.2">
      <c r="B17" s="460"/>
      <c r="C17" s="462"/>
      <c r="D17" s="463"/>
      <c r="E17" s="140" t="s">
        <v>192</v>
      </c>
      <c r="F17" s="458"/>
      <c r="G17" s="463"/>
    </row>
    <row r="18" spans="2:7" ht="16" x14ac:dyDescent="0.2">
      <c r="B18" s="460"/>
      <c r="C18" s="462"/>
      <c r="D18" s="463"/>
      <c r="E18" s="140" t="s">
        <v>39</v>
      </c>
      <c r="F18" s="458"/>
      <c r="G18" s="463"/>
    </row>
    <row r="19" spans="2:7" ht="45" x14ac:dyDescent="0.2">
      <c r="B19" s="460"/>
      <c r="C19" s="462"/>
      <c r="D19" s="463"/>
      <c r="E19" s="140" t="s">
        <v>43</v>
      </c>
      <c r="F19" s="412" t="s">
        <v>238</v>
      </c>
      <c r="G19" s="463"/>
    </row>
    <row r="20" spans="2:7" ht="45" x14ac:dyDescent="0.2">
      <c r="B20" s="460"/>
      <c r="C20" s="462"/>
      <c r="D20" s="463"/>
      <c r="E20" s="424" t="s">
        <v>198</v>
      </c>
      <c r="F20" s="412" t="s">
        <v>239</v>
      </c>
      <c r="G20" s="463"/>
    </row>
    <row r="21" spans="2:7" ht="45" x14ac:dyDescent="0.2">
      <c r="B21" s="460"/>
      <c r="C21" s="462"/>
      <c r="D21" s="463"/>
      <c r="E21" s="424" t="s">
        <v>45</v>
      </c>
      <c r="F21" s="412" t="s">
        <v>240</v>
      </c>
      <c r="G21" s="463"/>
    </row>
    <row r="22" spans="2:7" ht="16" x14ac:dyDescent="0.2">
      <c r="B22" s="460"/>
      <c r="C22" s="462"/>
      <c r="D22" s="463"/>
      <c r="E22" s="140" t="s">
        <v>242</v>
      </c>
      <c r="F22" s="423" t="s">
        <v>243</v>
      </c>
      <c r="G22" s="463"/>
    </row>
    <row r="23" spans="2:7" ht="120" x14ac:dyDescent="0.2">
      <c r="B23" s="464" t="s">
        <v>303</v>
      </c>
      <c r="C23" s="456" t="s">
        <v>266</v>
      </c>
      <c r="D23" s="457" t="s">
        <v>395</v>
      </c>
      <c r="E23" s="407" t="s">
        <v>223</v>
      </c>
      <c r="F23" s="358" t="s">
        <v>168</v>
      </c>
      <c r="G23" s="360" t="s">
        <v>302</v>
      </c>
    </row>
    <row r="24" spans="2:7" ht="105" x14ac:dyDescent="0.2">
      <c r="B24" s="464"/>
      <c r="C24" s="456"/>
      <c r="D24" s="458"/>
      <c r="E24" s="414" t="s">
        <v>134</v>
      </c>
      <c r="F24" s="358" t="s">
        <v>173</v>
      </c>
      <c r="G24" s="360" t="s">
        <v>388</v>
      </c>
    </row>
    <row r="25" spans="2:7" ht="90" x14ac:dyDescent="0.2">
      <c r="B25" s="464"/>
      <c r="C25" s="456"/>
      <c r="D25" s="458"/>
      <c r="E25" s="406" t="s">
        <v>135</v>
      </c>
      <c r="F25" s="415" t="s">
        <v>172</v>
      </c>
      <c r="G25" s="360" t="s">
        <v>301</v>
      </c>
    </row>
    <row r="26" spans="2:7" ht="90" x14ac:dyDescent="0.2">
      <c r="B26" s="464"/>
      <c r="C26" s="456"/>
      <c r="D26" s="458"/>
      <c r="E26" s="406" t="s">
        <v>136</v>
      </c>
      <c r="F26" s="415" t="s">
        <v>172</v>
      </c>
      <c r="G26" s="360" t="s">
        <v>301</v>
      </c>
    </row>
    <row r="27" spans="2:7" ht="75" x14ac:dyDescent="0.2">
      <c r="B27" s="464"/>
      <c r="C27" s="408" t="s">
        <v>263</v>
      </c>
      <c r="D27" s="408" t="s">
        <v>396</v>
      </c>
      <c r="E27" s="406" t="s">
        <v>268</v>
      </c>
      <c r="F27" s="406" t="s">
        <v>269</v>
      </c>
      <c r="G27" s="406" t="s">
        <v>397</v>
      </c>
    </row>
    <row r="28" spans="2:7" ht="30" x14ac:dyDescent="0.2">
      <c r="B28" s="450" t="s">
        <v>351</v>
      </c>
      <c r="C28" s="450" t="s">
        <v>350</v>
      </c>
      <c r="D28" s="452" t="s">
        <v>398</v>
      </c>
      <c r="E28" s="408" t="s">
        <v>137</v>
      </c>
      <c r="F28" s="404" t="s">
        <v>165</v>
      </c>
      <c r="G28" s="457" t="s">
        <v>400</v>
      </c>
    </row>
    <row r="29" spans="2:7" ht="30" x14ac:dyDescent="0.2">
      <c r="B29" s="450"/>
      <c r="C29" s="450"/>
      <c r="D29" s="453"/>
      <c r="E29" s="408" t="s">
        <v>138</v>
      </c>
      <c r="F29" s="404" t="s">
        <v>165</v>
      </c>
      <c r="G29" s="458"/>
    </row>
    <row r="30" spans="2:7" ht="45" x14ac:dyDescent="0.2">
      <c r="B30" s="450"/>
      <c r="C30" s="450"/>
      <c r="D30" s="453"/>
      <c r="E30" s="416" t="s">
        <v>139</v>
      </c>
      <c r="F30" s="404" t="s">
        <v>249</v>
      </c>
      <c r="G30" s="458"/>
    </row>
    <row r="31" spans="2:7" ht="30" x14ac:dyDescent="0.2">
      <c r="B31" s="450"/>
      <c r="C31" s="450"/>
      <c r="D31" s="453"/>
      <c r="E31" s="416" t="s">
        <v>149</v>
      </c>
      <c r="F31" s="404" t="s">
        <v>273</v>
      </c>
      <c r="G31" s="458"/>
    </row>
    <row r="32" spans="2:7" ht="15" x14ac:dyDescent="0.2">
      <c r="B32" s="450"/>
      <c r="C32" s="450"/>
      <c r="D32" s="453"/>
      <c r="E32" s="416" t="s">
        <v>146</v>
      </c>
      <c r="F32" s="404"/>
      <c r="G32" s="458"/>
    </row>
    <row r="33" spans="2:7" ht="15" x14ac:dyDescent="0.2">
      <c r="B33" s="450"/>
      <c r="C33" s="450"/>
      <c r="D33" s="453"/>
      <c r="E33" s="416" t="s">
        <v>147</v>
      </c>
      <c r="F33" s="404" t="s">
        <v>245</v>
      </c>
      <c r="G33" s="458"/>
    </row>
    <row r="34" spans="2:7" ht="15" x14ac:dyDescent="0.2">
      <c r="B34" s="450"/>
      <c r="C34" s="450"/>
      <c r="D34" s="453"/>
      <c r="E34" s="416" t="s">
        <v>148</v>
      </c>
      <c r="F34" s="404"/>
      <c r="G34" s="458"/>
    </row>
    <row r="35" spans="2:7" ht="15" x14ac:dyDescent="0.2">
      <c r="B35" s="450"/>
      <c r="C35" s="450"/>
      <c r="D35" s="453"/>
      <c r="E35" s="416" t="s">
        <v>206</v>
      </c>
      <c r="F35" s="404">
        <v>0</v>
      </c>
      <c r="G35" s="458"/>
    </row>
    <row r="36" spans="2:7" ht="15" x14ac:dyDescent="0.2">
      <c r="B36" s="450"/>
      <c r="C36" s="450"/>
      <c r="D36" s="453"/>
      <c r="E36" s="416" t="s">
        <v>216</v>
      </c>
      <c r="F36" s="404">
        <v>1</v>
      </c>
      <c r="G36" s="459" t="s">
        <v>402</v>
      </c>
    </row>
    <row r="37" spans="2:7" ht="30" x14ac:dyDescent="0.2">
      <c r="B37" s="450"/>
      <c r="C37" s="450"/>
      <c r="D37" s="454"/>
      <c r="E37" s="416" t="s">
        <v>252</v>
      </c>
      <c r="F37" s="404">
        <v>1</v>
      </c>
      <c r="G37" s="459"/>
    </row>
    <row r="38" spans="2:7" ht="314" x14ac:dyDescent="0.2">
      <c r="B38" s="455" t="s">
        <v>368</v>
      </c>
      <c r="C38" s="456" t="s">
        <v>257</v>
      </c>
      <c r="D38" s="413" t="s">
        <v>367</v>
      </c>
      <c r="E38" s="406" t="s">
        <v>366</v>
      </c>
      <c r="F38" s="417" t="s">
        <v>213</v>
      </c>
      <c r="G38" s="309" t="s">
        <v>403</v>
      </c>
    </row>
    <row r="39" spans="2:7" ht="165" x14ac:dyDescent="0.2">
      <c r="B39" s="455"/>
      <c r="C39" s="456"/>
      <c r="D39" s="413" t="s">
        <v>365</v>
      </c>
      <c r="E39" s="418" t="s">
        <v>364</v>
      </c>
      <c r="F39" s="419" t="s">
        <v>213</v>
      </c>
      <c r="G39" s="309" t="s">
        <v>363</v>
      </c>
    </row>
    <row r="40" spans="2:7" ht="75" x14ac:dyDescent="0.2">
      <c r="B40" s="455"/>
      <c r="C40" s="456"/>
      <c r="D40" s="420" t="s">
        <v>362</v>
      </c>
      <c r="E40" s="406" t="s">
        <v>391</v>
      </c>
      <c r="F40" s="417" t="s">
        <v>361</v>
      </c>
      <c r="G40" s="309" t="s">
        <v>360</v>
      </c>
    </row>
    <row r="41" spans="2:7" ht="90" x14ac:dyDescent="0.2">
      <c r="B41" s="455"/>
      <c r="C41" s="456"/>
      <c r="D41" s="413" t="s">
        <v>359</v>
      </c>
      <c r="E41" s="406" t="s">
        <v>358</v>
      </c>
      <c r="F41" s="421">
        <v>1</v>
      </c>
      <c r="G41" s="309" t="s">
        <v>357</v>
      </c>
    </row>
    <row r="42" spans="2:7" ht="75" x14ac:dyDescent="0.2">
      <c r="B42" s="449" t="s">
        <v>394</v>
      </c>
      <c r="C42" s="449" t="s">
        <v>393</v>
      </c>
      <c r="D42" s="450" t="s">
        <v>399</v>
      </c>
      <c r="E42" s="408" t="s">
        <v>381</v>
      </c>
      <c r="F42" s="422" t="s">
        <v>386</v>
      </c>
      <c r="G42" s="360" t="s">
        <v>404</v>
      </c>
    </row>
    <row r="43" spans="2:7" ht="240" x14ac:dyDescent="0.2">
      <c r="B43" s="449"/>
      <c r="C43" s="449"/>
      <c r="D43" s="451"/>
      <c r="E43" s="408" t="s">
        <v>414</v>
      </c>
      <c r="F43" s="405" t="s">
        <v>415</v>
      </c>
      <c r="G43" s="360" t="s">
        <v>416</v>
      </c>
    </row>
  </sheetData>
  <sheetProtection algorithmName="SHA-512" hashValue="ZuVIXnang9jpm4b6k7FWDxWz+vRtiR4pvs8e10o/UjLRWB5fGv3srx7tQMyRYzFue6OQkcyz7K6RTKqqwJoF5w==" saltValue="Dpv5rtfTCpskCOqmeK9q0Q==" spinCount="100000" sheet="1" objects="1" scenarios="1" selectLockedCells="1" selectUnlockedCells="1"/>
  <mergeCells count="26">
    <mergeCell ref="G9:G12"/>
    <mergeCell ref="B2:B6"/>
    <mergeCell ref="C2:G6"/>
    <mergeCell ref="B9:B12"/>
    <mergeCell ref="C9:C12"/>
    <mergeCell ref="D9:D12"/>
    <mergeCell ref="E9:E12"/>
    <mergeCell ref="F9:F12"/>
    <mergeCell ref="G28:G35"/>
    <mergeCell ref="G36:G37"/>
    <mergeCell ref="B13:B22"/>
    <mergeCell ref="C13:C22"/>
    <mergeCell ref="D13:D22"/>
    <mergeCell ref="F13:F18"/>
    <mergeCell ref="G13:G22"/>
    <mergeCell ref="B23:B27"/>
    <mergeCell ref="C23:C26"/>
    <mergeCell ref="D23:D26"/>
    <mergeCell ref="B28:B37"/>
    <mergeCell ref="C28:C37"/>
    <mergeCell ref="B42:B43"/>
    <mergeCell ref="C42:C43"/>
    <mergeCell ref="D42:D43"/>
    <mergeCell ref="D28:D37"/>
    <mergeCell ref="B38:B41"/>
    <mergeCell ref="C38:C4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53BEE-27E5-2540-A781-49079A161BB9}">
  <dimension ref="A1:L45"/>
  <sheetViews>
    <sheetView showGridLines="0" topLeftCell="A9" zoomScale="136" workbookViewId="0">
      <selection activeCell="K15" sqref="K15"/>
    </sheetView>
  </sheetViews>
  <sheetFormatPr baseColWidth="10" defaultColWidth="0" defaultRowHeight="0" customHeight="1" zeroHeight="1" x14ac:dyDescent="0.15"/>
  <cols>
    <col min="1" max="1" width="15.6640625" style="164" customWidth="1"/>
    <col min="2" max="2" width="37.83203125" style="165" customWidth="1"/>
    <col min="3" max="6" width="19.1640625" style="165" customWidth="1"/>
    <col min="7" max="7" width="15.6640625" style="165" customWidth="1"/>
    <col min="8" max="8" width="17" style="165" customWidth="1"/>
    <col min="9" max="9" width="18.1640625" style="164" customWidth="1"/>
    <col min="10" max="10" width="7.33203125" style="164" hidden="1" customWidth="1"/>
    <col min="11" max="11" width="12.83203125" style="165" customWidth="1"/>
    <col min="12" max="12" width="6.6640625" style="165" customWidth="1"/>
    <col min="13" max="260" width="0" style="164" hidden="1"/>
    <col min="261" max="261" width="15.6640625" style="164" customWidth="1"/>
    <col min="262" max="262" width="19.1640625" style="164" customWidth="1"/>
    <col min="263" max="263" width="14.33203125" style="164" customWidth="1"/>
    <col min="264" max="264" width="17" style="164" customWidth="1"/>
    <col min="265" max="265" width="18.1640625" style="164" customWidth="1"/>
    <col min="266" max="266" width="7" style="164" customWidth="1"/>
    <col min="267" max="267" width="12.83203125" style="164" customWidth="1"/>
    <col min="268" max="268" width="6.6640625" style="164" customWidth="1"/>
    <col min="269" max="516" width="0" style="164" hidden="1"/>
    <col min="517" max="517" width="15.6640625" style="164" customWidth="1"/>
    <col min="518" max="518" width="19.1640625" style="164" customWidth="1"/>
    <col min="519" max="519" width="14.33203125" style="164" customWidth="1"/>
    <col min="520" max="520" width="17" style="164" customWidth="1"/>
    <col min="521" max="521" width="18.1640625" style="164" customWidth="1"/>
    <col min="522" max="522" width="7" style="164" customWidth="1"/>
    <col min="523" max="523" width="12.83203125" style="164" customWidth="1"/>
    <col min="524" max="524" width="6.6640625" style="164" customWidth="1"/>
    <col min="525" max="772" width="0" style="164" hidden="1"/>
    <col min="773" max="773" width="15.6640625" style="164" customWidth="1"/>
    <col min="774" max="774" width="19.1640625" style="164" customWidth="1"/>
    <col min="775" max="775" width="14.33203125" style="164" customWidth="1"/>
    <col min="776" max="776" width="17" style="164" customWidth="1"/>
    <col min="777" max="777" width="18.1640625" style="164" customWidth="1"/>
    <col min="778" max="778" width="7" style="164" customWidth="1"/>
    <col min="779" max="779" width="12.83203125" style="164" customWidth="1"/>
    <col min="780" max="780" width="6.6640625" style="164" customWidth="1"/>
    <col min="781" max="1028" width="0" style="164" hidden="1"/>
    <col min="1029" max="1029" width="15.6640625" style="164" customWidth="1"/>
    <col min="1030" max="1030" width="19.1640625" style="164" customWidth="1"/>
    <col min="1031" max="1031" width="14.33203125" style="164" customWidth="1"/>
    <col min="1032" max="1032" width="17" style="164" customWidth="1"/>
    <col min="1033" max="1033" width="18.1640625" style="164" customWidth="1"/>
    <col min="1034" max="1034" width="7" style="164" customWidth="1"/>
    <col min="1035" max="1035" width="12.83203125" style="164" customWidth="1"/>
    <col min="1036" max="1036" width="6.6640625" style="164" customWidth="1"/>
    <col min="1037" max="1284" width="0" style="164" hidden="1"/>
    <col min="1285" max="1285" width="15.6640625" style="164" customWidth="1"/>
    <col min="1286" max="1286" width="19.1640625" style="164" customWidth="1"/>
    <col min="1287" max="1287" width="14.33203125" style="164" customWidth="1"/>
    <col min="1288" max="1288" width="17" style="164" customWidth="1"/>
    <col min="1289" max="1289" width="18.1640625" style="164" customWidth="1"/>
    <col min="1290" max="1290" width="7" style="164" customWidth="1"/>
    <col min="1291" max="1291" width="12.83203125" style="164" customWidth="1"/>
    <col min="1292" max="1292" width="6.6640625" style="164" customWidth="1"/>
    <col min="1293" max="1540" width="0" style="164" hidden="1"/>
    <col min="1541" max="1541" width="15.6640625" style="164" customWidth="1"/>
    <col min="1542" max="1542" width="19.1640625" style="164" customWidth="1"/>
    <col min="1543" max="1543" width="14.33203125" style="164" customWidth="1"/>
    <col min="1544" max="1544" width="17" style="164" customWidth="1"/>
    <col min="1545" max="1545" width="18.1640625" style="164" customWidth="1"/>
    <col min="1546" max="1546" width="7" style="164" customWidth="1"/>
    <col min="1547" max="1547" width="12.83203125" style="164" customWidth="1"/>
    <col min="1548" max="1548" width="6.6640625" style="164" customWidth="1"/>
    <col min="1549" max="1796" width="0" style="164" hidden="1"/>
    <col min="1797" max="1797" width="15.6640625" style="164" customWidth="1"/>
    <col min="1798" max="1798" width="19.1640625" style="164" customWidth="1"/>
    <col min="1799" max="1799" width="14.33203125" style="164" customWidth="1"/>
    <col min="1800" max="1800" width="17" style="164" customWidth="1"/>
    <col min="1801" max="1801" width="18.1640625" style="164" customWidth="1"/>
    <col min="1802" max="1802" width="7" style="164" customWidth="1"/>
    <col min="1803" max="1803" width="12.83203125" style="164" customWidth="1"/>
    <col min="1804" max="1804" width="6.6640625" style="164" customWidth="1"/>
    <col min="1805" max="2052" width="0" style="164" hidden="1"/>
    <col min="2053" max="2053" width="15.6640625" style="164" customWidth="1"/>
    <col min="2054" max="2054" width="19.1640625" style="164" customWidth="1"/>
    <col min="2055" max="2055" width="14.33203125" style="164" customWidth="1"/>
    <col min="2056" max="2056" width="17" style="164" customWidth="1"/>
    <col min="2057" max="2057" width="18.1640625" style="164" customWidth="1"/>
    <col min="2058" max="2058" width="7" style="164" customWidth="1"/>
    <col min="2059" max="2059" width="12.83203125" style="164" customWidth="1"/>
    <col min="2060" max="2060" width="6.6640625" style="164" customWidth="1"/>
    <col min="2061" max="2308" width="0" style="164" hidden="1"/>
    <col min="2309" max="2309" width="15.6640625" style="164" customWidth="1"/>
    <col min="2310" max="2310" width="19.1640625" style="164" customWidth="1"/>
    <col min="2311" max="2311" width="14.33203125" style="164" customWidth="1"/>
    <col min="2312" max="2312" width="17" style="164" customWidth="1"/>
    <col min="2313" max="2313" width="18.1640625" style="164" customWidth="1"/>
    <col min="2314" max="2314" width="7" style="164" customWidth="1"/>
    <col min="2315" max="2315" width="12.83203125" style="164" customWidth="1"/>
    <col min="2316" max="2316" width="6.6640625" style="164" customWidth="1"/>
    <col min="2317" max="2564" width="0" style="164" hidden="1"/>
    <col min="2565" max="2565" width="15.6640625" style="164" customWidth="1"/>
    <col min="2566" max="2566" width="19.1640625" style="164" customWidth="1"/>
    <col min="2567" max="2567" width="14.33203125" style="164" customWidth="1"/>
    <col min="2568" max="2568" width="17" style="164" customWidth="1"/>
    <col min="2569" max="2569" width="18.1640625" style="164" customWidth="1"/>
    <col min="2570" max="2570" width="7" style="164" customWidth="1"/>
    <col min="2571" max="2571" width="12.83203125" style="164" customWidth="1"/>
    <col min="2572" max="2572" width="6.6640625" style="164" customWidth="1"/>
    <col min="2573" max="2820" width="0" style="164" hidden="1"/>
    <col min="2821" max="2821" width="15.6640625" style="164" customWidth="1"/>
    <col min="2822" max="2822" width="19.1640625" style="164" customWidth="1"/>
    <col min="2823" max="2823" width="14.33203125" style="164" customWidth="1"/>
    <col min="2824" max="2824" width="17" style="164" customWidth="1"/>
    <col min="2825" max="2825" width="18.1640625" style="164" customWidth="1"/>
    <col min="2826" max="2826" width="7" style="164" customWidth="1"/>
    <col min="2827" max="2827" width="12.83203125" style="164" customWidth="1"/>
    <col min="2828" max="2828" width="6.6640625" style="164" customWidth="1"/>
    <col min="2829" max="3076" width="0" style="164" hidden="1"/>
    <col min="3077" max="3077" width="15.6640625" style="164" customWidth="1"/>
    <col min="3078" max="3078" width="19.1640625" style="164" customWidth="1"/>
    <col min="3079" max="3079" width="14.33203125" style="164" customWidth="1"/>
    <col min="3080" max="3080" width="17" style="164" customWidth="1"/>
    <col min="3081" max="3081" width="18.1640625" style="164" customWidth="1"/>
    <col min="3082" max="3082" width="7" style="164" customWidth="1"/>
    <col min="3083" max="3083" width="12.83203125" style="164" customWidth="1"/>
    <col min="3084" max="3084" width="6.6640625" style="164" customWidth="1"/>
    <col min="3085" max="3332" width="0" style="164" hidden="1"/>
    <col min="3333" max="3333" width="15.6640625" style="164" customWidth="1"/>
    <col min="3334" max="3334" width="19.1640625" style="164" customWidth="1"/>
    <col min="3335" max="3335" width="14.33203125" style="164" customWidth="1"/>
    <col min="3336" max="3336" width="17" style="164" customWidth="1"/>
    <col min="3337" max="3337" width="18.1640625" style="164" customWidth="1"/>
    <col min="3338" max="3338" width="7" style="164" customWidth="1"/>
    <col min="3339" max="3339" width="12.83203125" style="164" customWidth="1"/>
    <col min="3340" max="3340" width="6.6640625" style="164" customWidth="1"/>
    <col min="3341" max="3588" width="0" style="164" hidden="1"/>
    <col min="3589" max="3589" width="15.6640625" style="164" customWidth="1"/>
    <col min="3590" max="3590" width="19.1640625" style="164" customWidth="1"/>
    <col min="3591" max="3591" width="14.33203125" style="164" customWidth="1"/>
    <col min="3592" max="3592" width="17" style="164" customWidth="1"/>
    <col min="3593" max="3593" width="18.1640625" style="164" customWidth="1"/>
    <col min="3594" max="3594" width="7" style="164" customWidth="1"/>
    <col min="3595" max="3595" width="12.83203125" style="164" customWidth="1"/>
    <col min="3596" max="3596" width="6.6640625" style="164" customWidth="1"/>
    <col min="3597" max="3844" width="0" style="164" hidden="1"/>
    <col min="3845" max="3845" width="15.6640625" style="164" customWidth="1"/>
    <col min="3846" max="3846" width="19.1640625" style="164" customWidth="1"/>
    <col min="3847" max="3847" width="14.33203125" style="164" customWidth="1"/>
    <col min="3848" max="3848" width="17" style="164" customWidth="1"/>
    <col min="3849" max="3849" width="18.1640625" style="164" customWidth="1"/>
    <col min="3850" max="3850" width="7" style="164" customWidth="1"/>
    <col min="3851" max="3851" width="12.83203125" style="164" customWidth="1"/>
    <col min="3852" max="3852" width="6.6640625" style="164" customWidth="1"/>
    <col min="3853" max="4100" width="0" style="164" hidden="1"/>
    <col min="4101" max="4101" width="15.6640625" style="164" customWidth="1"/>
    <col min="4102" max="4102" width="19.1640625" style="164" customWidth="1"/>
    <col min="4103" max="4103" width="14.33203125" style="164" customWidth="1"/>
    <col min="4104" max="4104" width="17" style="164" customWidth="1"/>
    <col min="4105" max="4105" width="18.1640625" style="164" customWidth="1"/>
    <col min="4106" max="4106" width="7" style="164" customWidth="1"/>
    <col min="4107" max="4107" width="12.83203125" style="164" customWidth="1"/>
    <col min="4108" max="4108" width="6.6640625" style="164" customWidth="1"/>
    <col min="4109" max="4356" width="0" style="164" hidden="1"/>
    <col min="4357" max="4357" width="15.6640625" style="164" customWidth="1"/>
    <col min="4358" max="4358" width="19.1640625" style="164" customWidth="1"/>
    <col min="4359" max="4359" width="14.33203125" style="164" customWidth="1"/>
    <col min="4360" max="4360" width="17" style="164" customWidth="1"/>
    <col min="4361" max="4361" width="18.1640625" style="164" customWidth="1"/>
    <col min="4362" max="4362" width="7" style="164" customWidth="1"/>
    <col min="4363" max="4363" width="12.83203125" style="164" customWidth="1"/>
    <col min="4364" max="4364" width="6.6640625" style="164" customWidth="1"/>
    <col min="4365" max="4612" width="0" style="164" hidden="1"/>
    <col min="4613" max="4613" width="15.6640625" style="164" customWidth="1"/>
    <col min="4614" max="4614" width="19.1640625" style="164" customWidth="1"/>
    <col min="4615" max="4615" width="14.33203125" style="164" customWidth="1"/>
    <col min="4616" max="4616" width="17" style="164" customWidth="1"/>
    <col min="4617" max="4617" width="18.1640625" style="164" customWidth="1"/>
    <col min="4618" max="4618" width="7" style="164" customWidth="1"/>
    <col min="4619" max="4619" width="12.83203125" style="164" customWidth="1"/>
    <col min="4620" max="4620" width="6.6640625" style="164" customWidth="1"/>
    <col min="4621" max="4868" width="0" style="164" hidden="1"/>
    <col min="4869" max="4869" width="15.6640625" style="164" customWidth="1"/>
    <col min="4870" max="4870" width="19.1640625" style="164" customWidth="1"/>
    <col min="4871" max="4871" width="14.33203125" style="164" customWidth="1"/>
    <col min="4872" max="4872" width="17" style="164" customWidth="1"/>
    <col min="4873" max="4873" width="18.1640625" style="164" customWidth="1"/>
    <col min="4874" max="4874" width="7" style="164" customWidth="1"/>
    <col min="4875" max="4875" width="12.83203125" style="164" customWidth="1"/>
    <col min="4876" max="4876" width="6.6640625" style="164" customWidth="1"/>
    <col min="4877" max="5124" width="0" style="164" hidden="1"/>
    <col min="5125" max="5125" width="15.6640625" style="164" customWidth="1"/>
    <col min="5126" max="5126" width="19.1640625" style="164" customWidth="1"/>
    <col min="5127" max="5127" width="14.33203125" style="164" customWidth="1"/>
    <col min="5128" max="5128" width="17" style="164" customWidth="1"/>
    <col min="5129" max="5129" width="18.1640625" style="164" customWidth="1"/>
    <col min="5130" max="5130" width="7" style="164" customWidth="1"/>
    <col min="5131" max="5131" width="12.83203125" style="164" customWidth="1"/>
    <col min="5132" max="5132" width="6.6640625" style="164" customWidth="1"/>
    <col min="5133" max="5380" width="0" style="164" hidden="1"/>
    <col min="5381" max="5381" width="15.6640625" style="164" customWidth="1"/>
    <col min="5382" max="5382" width="19.1640625" style="164" customWidth="1"/>
    <col min="5383" max="5383" width="14.33203125" style="164" customWidth="1"/>
    <col min="5384" max="5384" width="17" style="164" customWidth="1"/>
    <col min="5385" max="5385" width="18.1640625" style="164" customWidth="1"/>
    <col min="5386" max="5386" width="7" style="164" customWidth="1"/>
    <col min="5387" max="5387" width="12.83203125" style="164" customWidth="1"/>
    <col min="5388" max="5388" width="6.6640625" style="164" customWidth="1"/>
    <col min="5389" max="5636" width="0" style="164" hidden="1"/>
    <col min="5637" max="5637" width="15.6640625" style="164" customWidth="1"/>
    <col min="5638" max="5638" width="19.1640625" style="164" customWidth="1"/>
    <col min="5639" max="5639" width="14.33203125" style="164" customWidth="1"/>
    <col min="5640" max="5640" width="17" style="164" customWidth="1"/>
    <col min="5641" max="5641" width="18.1640625" style="164" customWidth="1"/>
    <col min="5642" max="5642" width="7" style="164" customWidth="1"/>
    <col min="5643" max="5643" width="12.83203125" style="164" customWidth="1"/>
    <col min="5644" max="5644" width="6.6640625" style="164" customWidth="1"/>
    <col min="5645" max="5892" width="0" style="164" hidden="1"/>
    <col min="5893" max="5893" width="15.6640625" style="164" customWidth="1"/>
    <col min="5894" max="5894" width="19.1640625" style="164" customWidth="1"/>
    <col min="5895" max="5895" width="14.33203125" style="164" customWidth="1"/>
    <col min="5896" max="5896" width="17" style="164" customWidth="1"/>
    <col min="5897" max="5897" width="18.1640625" style="164" customWidth="1"/>
    <col min="5898" max="5898" width="7" style="164" customWidth="1"/>
    <col min="5899" max="5899" width="12.83203125" style="164" customWidth="1"/>
    <col min="5900" max="5900" width="6.6640625" style="164" customWidth="1"/>
    <col min="5901" max="6148" width="0" style="164" hidden="1"/>
    <col min="6149" max="6149" width="15.6640625" style="164" customWidth="1"/>
    <col min="6150" max="6150" width="19.1640625" style="164" customWidth="1"/>
    <col min="6151" max="6151" width="14.33203125" style="164" customWidth="1"/>
    <col min="6152" max="6152" width="17" style="164" customWidth="1"/>
    <col min="6153" max="6153" width="18.1640625" style="164" customWidth="1"/>
    <col min="6154" max="6154" width="7" style="164" customWidth="1"/>
    <col min="6155" max="6155" width="12.83203125" style="164" customWidth="1"/>
    <col min="6156" max="6156" width="6.6640625" style="164" customWidth="1"/>
    <col min="6157" max="6404" width="0" style="164" hidden="1"/>
    <col min="6405" max="6405" width="15.6640625" style="164" customWidth="1"/>
    <col min="6406" max="6406" width="19.1640625" style="164" customWidth="1"/>
    <col min="6407" max="6407" width="14.33203125" style="164" customWidth="1"/>
    <col min="6408" max="6408" width="17" style="164" customWidth="1"/>
    <col min="6409" max="6409" width="18.1640625" style="164" customWidth="1"/>
    <col min="6410" max="6410" width="7" style="164" customWidth="1"/>
    <col min="6411" max="6411" width="12.83203125" style="164" customWidth="1"/>
    <col min="6412" max="6412" width="6.6640625" style="164" customWidth="1"/>
    <col min="6413" max="6660" width="0" style="164" hidden="1"/>
    <col min="6661" max="6661" width="15.6640625" style="164" customWidth="1"/>
    <col min="6662" max="6662" width="19.1640625" style="164" customWidth="1"/>
    <col min="6663" max="6663" width="14.33203125" style="164" customWidth="1"/>
    <col min="6664" max="6664" width="17" style="164" customWidth="1"/>
    <col min="6665" max="6665" width="18.1640625" style="164" customWidth="1"/>
    <col min="6666" max="6666" width="7" style="164" customWidth="1"/>
    <col min="6667" max="6667" width="12.83203125" style="164" customWidth="1"/>
    <col min="6668" max="6668" width="6.6640625" style="164" customWidth="1"/>
    <col min="6669" max="6916" width="0" style="164" hidden="1"/>
    <col min="6917" max="6917" width="15.6640625" style="164" customWidth="1"/>
    <col min="6918" max="6918" width="19.1640625" style="164" customWidth="1"/>
    <col min="6919" max="6919" width="14.33203125" style="164" customWidth="1"/>
    <col min="6920" max="6920" width="17" style="164" customWidth="1"/>
    <col min="6921" max="6921" width="18.1640625" style="164" customWidth="1"/>
    <col min="6922" max="6922" width="7" style="164" customWidth="1"/>
    <col min="6923" max="6923" width="12.83203125" style="164" customWidth="1"/>
    <col min="6924" max="6924" width="6.6640625" style="164" customWidth="1"/>
    <col min="6925" max="7172" width="0" style="164" hidden="1"/>
    <col min="7173" max="7173" width="15.6640625" style="164" customWidth="1"/>
    <col min="7174" max="7174" width="19.1640625" style="164" customWidth="1"/>
    <col min="7175" max="7175" width="14.33203125" style="164" customWidth="1"/>
    <col min="7176" max="7176" width="17" style="164" customWidth="1"/>
    <col min="7177" max="7177" width="18.1640625" style="164" customWidth="1"/>
    <col min="7178" max="7178" width="7" style="164" customWidth="1"/>
    <col min="7179" max="7179" width="12.83203125" style="164" customWidth="1"/>
    <col min="7180" max="7180" width="6.6640625" style="164" customWidth="1"/>
    <col min="7181" max="7428" width="0" style="164" hidden="1"/>
    <col min="7429" max="7429" width="15.6640625" style="164" customWidth="1"/>
    <col min="7430" max="7430" width="19.1640625" style="164" customWidth="1"/>
    <col min="7431" max="7431" width="14.33203125" style="164" customWidth="1"/>
    <col min="7432" max="7432" width="17" style="164" customWidth="1"/>
    <col min="7433" max="7433" width="18.1640625" style="164" customWidth="1"/>
    <col min="7434" max="7434" width="7" style="164" customWidth="1"/>
    <col min="7435" max="7435" width="12.83203125" style="164" customWidth="1"/>
    <col min="7436" max="7436" width="6.6640625" style="164" customWidth="1"/>
    <col min="7437" max="7684" width="0" style="164" hidden="1"/>
    <col min="7685" max="7685" width="15.6640625" style="164" customWidth="1"/>
    <col min="7686" max="7686" width="19.1640625" style="164" customWidth="1"/>
    <col min="7687" max="7687" width="14.33203125" style="164" customWidth="1"/>
    <col min="7688" max="7688" width="17" style="164" customWidth="1"/>
    <col min="7689" max="7689" width="18.1640625" style="164" customWidth="1"/>
    <col min="7690" max="7690" width="7" style="164" customWidth="1"/>
    <col min="7691" max="7691" width="12.83203125" style="164" customWidth="1"/>
    <col min="7692" max="7692" width="6.6640625" style="164" customWidth="1"/>
    <col min="7693" max="7940" width="0" style="164" hidden="1"/>
    <col min="7941" max="7941" width="15.6640625" style="164" customWidth="1"/>
    <col min="7942" max="7942" width="19.1640625" style="164" customWidth="1"/>
    <col min="7943" max="7943" width="14.33203125" style="164" customWidth="1"/>
    <col min="7944" max="7944" width="17" style="164" customWidth="1"/>
    <col min="7945" max="7945" width="18.1640625" style="164" customWidth="1"/>
    <col min="7946" max="7946" width="7" style="164" customWidth="1"/>
    <col min="7947" max="7947" width="12.83203125" style="164" customWidth="1"/>
    <col min="7948" max="7948" width="6.6640625" style="164" customWidth="1"/>
    <col min="7949" max="8196" width="0" style="164" hidden="1"/>
    <col min="8197" max="8197" width="15.6640625" style="164" customWidth="1"/>
    <col min="8198" max="8198" width="19.1640625" style="164" customWidth="1"/>
    <col min="8199" max="8199" width="14.33203125" style="164" customWidth="1"/>
    <col min="8200" max="8200" width="17" style="164" customWidth="1"/>
    <col min="8201" max="8201" width="18.1640625" style="164" customWidth="1"/>
    <col min="8202" max="8202" width="7" style="164" customWidth="1"/>
    <col min="8203" max="8203" width="12.83203125" style="164" customWidth="1"/>
    <col min="8204" max="8204" width="6.6640625" style="164" customWidth="1"/>
    <col min="8205" max="8452" width="0" style="164" hidden="1"/>
    <col min="8453" max="8453" width="15.6640625" style="164" customWidth="1"/>
    <col min="8454" max="8454" width="19.1640625" style="164" customWidth="1"/>
    <col min="8455" max="8455" width="14.33203125" style="164" customWidth="1"/>
    <col min="8456" max="8456" width="17" style="164" customWidth="1"/>
    <col min="8457" max="8457" width="18.1640625" style="164" customWidth="1"/>
    <col min="8458" max="8458" width="7" style="164" customWidth="1"/>
    <col min="8459" max="8459" width="12.83203125" style="164" customWidth="1"/>
    <col min="8460" max="8460" width="6.6640625" style="164" customWidth="1"/>
    <col min="8461" max="8708" width="0" style="164" hidden="1"/>
    <col min="8709" max="8709" width="15.6640625" style="164" customWidth="1"/>
    <col min="8710" max="8710" width="19.1640625" style="164" customWidth="1"/>
    <col min="8711" max="8711" width="14.33203125" style="164" customWidth="1"/>
    <col min="8712" max="8712" width="17" style="164" customWidth="1"/>
    <col min="8713" max="8713" width="18.1640625" style="164" customWidth="1"/>
    <col min="8714" max="8714" width="7" style="164" customWidth="1"/>
    <col min="8715" max="8715" width="12.83203125" style="164" customWidth="1"/>
    <col min="8716" max="8716" width="6.6640625" style="164" customWidth="1"/>
    <col min="8717" max="8964" width="0" style="164" hidden="1"/>
    <col min="8965" max="8965" width="15.6640625" style="164" customWidth="1"/>
    <col min="8966" max="8966" width="19.1640625" style="164" customWidth="1"/>
    <col min="8967" max="8967" width="14.33203125" style="164" customWidth="1"/>
    <col min="8968" max="8968" width="17" style="164" customWidth="1"/>
    <col min="8969" max="8969" width="18.1640625" style="164" customWidth="1"/>
    <col min="8970" max="8970" width="7" style="164" customWidth="1"/>
    <col min="8971" max="8971" width="12.83203125" style="164" customWidth="1"/>
    <col min="8972" max="8972" width="6.6640625" style="164" customWidth="1"/>
    <col min="8973" max="9220" width="0" style="164" hidden="1"/>
    <col min="9221" max="9221" width="15.6640625" style="164" customWidth="1"/>
    <col min="9222" max="9222" width="19.1640625" style="164" customWidth="1"/>
    <col min="9223" max="9223" width="14.33203125" style="164" customWidth="1"/>
    <col min="9224" max="9224" width="17" style="164" customWidth="1"/>
    <col min="9225" max="9225" width="18.1640625" style="164" customWidth="1"/>
    <col min="9226" max="9226" width="7" style="164" customWidth="1"/>
    <col min="9227" max="9227" width="12.83203125" style="164" customWidth="1"/>
    <col min="9228" max="9228" width="6.6640625" style="164" customWidth="1"/>
    <col min="9229" max="9476" width="0" style="164" hidden="1"/>
    <col min="9477" max="9477" width="15.6640625" style="164" customWidth="1"/>
    <col min="9478" max="9478" width="19.1640625" style="164" customWidth="1"/>
    <col min="9479" max="9479" width="14.33203125" style="164" customWidth="1"/>
    <col min="9480" max="9480" width="17" style="164" customWidth="1"/>
    <col min="9481" max="9481" width="18.1640625" style="164" customWidth="1"/>
    <col min="9482" max="9482" width="7" style="164" customWidth="1"/>
    <col min="9483" max="9483" width="12.83203125" style="164" customWidth="1"/>
    <col min="9484" max="9484" width="6.6640625" style="164" customWidth="1"/>
    <col min="9485" max="9732" width="0" style="164" hidden="1"/>
    <col min="9733" max="9733" width="15.6640625" style="164" customWidth="1"/>
    <col min="9734" max="9734" width="19.1640625" style="164" customWidth="1"/>
    <col min="9735" max="9735" width="14.33203125" style="164" customWidth="1"/>
    <col min="9736" max="9736" width="17" style="164" customWidth="1"/>
    <col min="9737" max="9737" width="18.1640625" style="164" customWidth="1"/>
    <col min="9738" max="9738" width="7" style="164" customWidth="1"/>
    <col min="9739" max="9739" width="12.83203125" style="164" customWidth="1"/>
    <col min="9740" max="9740" width="6.6640625" style="164" customWidth="1"/>
    <col min="9741" max="9988" width="0" style="164" hidden="1"/>
    <col min="9989" max="9989" width="15.6640625" style="164" customWidth="1"/>
    <col min="9990" max="9990" width="19.1640625" style="164" customWidth="1"/>
    <col min="9991" max="9991" width="14.33203125" style="164" customWidth="1"/>
    <col min="9992" max="9992" width="17" style="164" customWidth="1"/>
    <col min="9993" max="9993" width="18.1640625" style="164" customWidth="1"/>
    <col min="9994" max="9994" width="7" style="164" customWidth="1"/>
    <col min="9995" max="9995" width="12.83203125" style="164" customWidth="1"/>
    <col min="9996" max="9996" width="6.6640625" style="164" customWidth="1"/>
    <col min="9997" max="10244" width="0" style="164" hidden="1"/>
    <col min="10245" max="10245" width="15.6640625" style="164" customWidth="1"/>
    <col min="10246" max="10246" width="19.1640625" style="164" customWidth="1"/>
    <col min="10247" max="10247" width="14.33203125" style="164" customWidth="1"/>
    <col min="10248" max="10248" width="17" style="164" customWidth="1"/>
    <col min="10249" max="10249" width="18.1640625" style="164" customWidth="1"/>
    <col min="10250" max="10250" width="7" style="164" customWidth="1"/>
    <col min="10251" max="10251" width="12.83203125" style="164" customWidth="1"/>
    <col min="10252" max="10252" width="6.6640625" style="164" customWidth="1"/>
    <col min="10253" max="10500" width="0" style="164" hidden="1"/>
    <col min="10501" max="10501" width="15.6640625" style="164" customWidth="1"/>
    <col min="10502" max="10502" width="19.1640625" style="164" customWidth="1"/>
    <col min="10503" max="10503" width="14.33203125" style="164" customWidth="1"/>
    <col min="10504" max="10504" width="17" style="164" customWidth="1"/>
    <col min="10505" max="10505" width="18.1640625" style="164" customWidth="1"/>
    <col min="10506" max="10506" width="7" style="164" customWidth="1"/>
    <col min="10507" max="10507" width="12.83203125" style="164" customWidth="1"/>
    <col min="10508" max="10508" width="6.6640625" style="164" customWidth="1"/>
    <col min="10509" max="10756" width="0" style="164" hidden="1"/>
    <col min="10757" max="10757" width="15.6640625" style="164" customWidth="1"/>
    <col min="10758" max="10758" width="19.1640625" style="164" customWidth="1"/>
    <col min="10759" max="10759" width="14.33203125" style="164" customWidth="1"/>
    <col min="10760" max="10760" width="17" style="164" customWidth="1"/>
    <col min="10761" max="10761" width="18.1640625" style="164" customWidth="1"/>
    <col min="10762" max="10762" width="7" style="164" customWidth="1"/>
    <col min="10763" max="10763" width="12.83203125" style="164" customWidth="1"/>
    <col min="10764" max="10764" width="6.6640625" style="164" customWidth="1"/>
    <col min="10765" max="11012" width="0" style="164" hidden="1"/>
    <col min="11013" max="11013" width="15.6640625" style="164" customWidth="1"/>
    <col min="11014" max="11014" width="19.1640625" style="164" customWidth="1"/>
    <col min="11015" max="11015" width="14.33203125" style="164" customWidth="1"/>
    <col min="11016" max="11016" width="17" style="164" customWidth="1"/>
    <col min="11017" max="11017" width="18.1640625" style="164" customWidth="1"/>
    <col min="11018" max="11018" width="7" style="164" customWidth="1"/>
    <col min="11019" max="11019" width="12.83203125" style="164" customWidth="1"/>
    <col min="11020" max="11020" width="6.6640625" style="164" customWidth="1"/>
    <col min="11021" max="11268" width="0" style="164" hidden="1"/>
    <col min="11269" max="11269" width="15.6640625" style="164" customWidth="1"/>
    <col min="11270" max="11270" width="19.1640625" style="164" customWidth="1"/>
    <col min="11271" max="11271" width="14.33203125" style="164" customWidth="1"/>
    <col min="11272" max="11272" width="17" style="164" customWidth="1"/>
    <col min="11273" max="11273" width="18.1640625" style="164" customWidth="1"/>
    <col min="11274" max="11274" width="7" style="164" customWidth="1"/>
    <col min="11275" max="11275" width="12.83203125" style="164" customWidth="1"/>
    <col min="11276" max="11276" width="6.6640625" style="164" customWidth="1"/>
    <col min="11277" max="11524" width="0" style="164" hidden="1"/>
    <col min="11525" max="11525" width="15.6640625" style="164" customWidth="1"/>
    <col min="11526" max="11526" width="19.1640625" style="164" customWidth="1"/>
    <col min="11527" max="11527" width="14.33203125" style="164" customWidth="1"/>
    <col min="11528" max="11528" width="17" style="164" customWidth="1"/>
    <col min="11529" max="11529" width="18.1640625" style="164" customWidth="1"/>
    <col min="11530" max="11530" width="7" style="164" customWidth="1"/>
    <col min="11531" max="11531" width="12.83203125" style="164" customWidth="1"/>
    <col min="11532" max="11532" width="6.6640625" style="164" customWidth="1"/>
    <col min="11533" max="11780" width="0" style="164" hidden="1"/>
    <col min="11781" max="11781" width="15.6640625" style="164" customWidth="1"/>
    <col min="11782" max="11782" width="19.1640625" style="164" customWidth="1"/>
    <col min="11783" max="11783" width="14.33203125" style="164" customWidth="1"/>
    <col min="11784" max="11784" width="17" style="164" customWidth="1"/>
    <col min="11785" max="11785" width="18.1640625" style="164" customWidth="1"/>
    <col min="11786" max="11786" width="7" style="164" customWidth="1"/>
    <col min="11787" max="11787" width="12.83203125" style="164" customWidth="1"/>
    <col min="11788" max="11788" width="6.6640625" style="164" customWidth="1"/>
    <col min="11789" max="12036" width="0" style="164" hidden="1"/>
    <col min="12037" max="12037" width="15.6640625" style="164" customWidth="1"/>
    <col min="12038" max="12038" width="19.1640625" style="164" customWidth="1"/>
    <col min="12039" max="12039" width="14.33203125" style="164" customWidth="1"/>
    <col min="12040" max="12040" width="17" style="164" customWidth="1"/>
    <col min="12041" max="12041" width="18.1640625" style="164" customWidth="1"/>
    <col min="12042" max="12042" width="7" style="164" customWidth="1"/>
    <col min="12043" max="12043" width="12.83203125" style="164" customWidth="1"/>
    <col min="12044" max="12044" width="6.6640625" style="164" customWidth="1"/>
    <col min="12045" max="12292" width="0" style="164" hidden="1"/>
    <col min="12293" max="12293" width="15.6640625" style="164" customWidth="1"/>
    <col min="12294" max="12294" width="19.1640625" style="164" customWidth="1"/>
    <col min="12295" max="12295" width="14.33203125" style="164" customWidth="1"/>
    <col min="12296" max="12296" width="17" style="164" customWidth="1"/>
    <col min="12297" max="12297" width="18.1640625" style="164" customWidth="1"/>
    <col min="12298" max="12298" width="7" style="164" customWidth="1"/>
    <col min="12299" max="12299" width="12.83203125" style="164" customWidth="1"/>
    <col min="12300" max="12300" width="6.6640625" style="164" customWidth="1"/>
    <col min="12301" max="12548" width="0" style="164" hidden="1"/>
    <col min="12549" max="12549" width="15.6640625" style="164" customWidth="1"/>
    <col min="12550" max="12550" width="19.1640625" style="164" customWidth="1"/>
    <col min="12551" max="12551" width="14.33203125" style="164" customWidth="1"/>
    <col min="12552" max="12552" width="17" style="164" customWidth="1"/>
    <col min="12553" max="12553" width="18.1640625" style="164" customWidth="1"/>
    <col min="12554" max="12554" width="7" style="164" customWidth="1"/>
    <col min="12555" max="12555" width="12.83203125" style="164" customWidth="1"/>
    <col min="12556" max="12556" width="6.6640625" style="164" customWidth="1"/>
    <col min="12557" max="12804" width="0" style="164" hidden="1"/>
    <col min="12805" max="12805" width="15.6640625" style="164" customWidth="1"/>
    <col min="12806" max="12806" width="19.1640625" style="164" customWidth="1"/>
    <col min="12807" max="12807" width="14.33203125" style="164" customWidth="1"/>
    <col min="12808" max="12808" width="17" style="164" customWidth="1"/>
    <col min="12809" max="12809" width="18.1640625" style="164" customWidth="1"/>
    <col min="12810" max="12810" width="7" style="164" customWidth="1"/>
    <col min="12811" max="12811" width="12.83203125" style="164" customWidth="1"/>
    <col min="12812" max="12812" width="6.6640625" style="164" customWidth="1"/>
    <col min="12813" max="13060" width="0" style="164" hidden="1"/>
    <col min="13061" max="13061" width="15.6640625" style="164" customWidth="1"/>
    <col min="13062" max="13062" width="19.1640625" style="164" customWidth="1"/>
    <col min="13063" max="13063" width="14.33203125" style="164" customWidth="1"/>
    <col min="13064" max="13064" width="17" style="164" customWidth="1"/>
    <col min="13065" max="13065" width="18.1640625" style="164" customWidth="1"/>
    <col min="13066" max="13066" width="7" style="164" customWidth="1"/>
    <col min="13067" max="13067" width="12.83203125" style="164" customWidth="1"/>
    <col min="13068" max="13068" width="6.6640625" style="164" customWidth="1"/>
    <col min="13069" max="13316" width="0" style="164" hidden="1"/>
    <col min="13317" max="13317" width="15.6640625" style="164" customWidth="1"/>
    <col min="13318" max="13318" width="19.1640625" style="164" customWidth="1"/>
    <col min="13319" max="13319" width="14.33203125" style="164" customWidth="1"/>
    <col min="13320" max="13320" width="17" style="164" customWidth="1"/>
    <col min="13321" max="13321" width="18.1640625" style="164" customWidth="1"/>
    <col min="13322" max="13322" width="7" style="164" customWidth="1"/>
    <col min="13323" max="13323" width="12.83203125" style="164" customWidth="1"/>
    <col min="13324" max="13324" width="6.6640625" style="164" customWidth="1"/>
    <col min="13325" max="13572" width="0" style="164" hidden="1"/>
    <col min="13573" max="13573" width="15.6640625" style="164" customWidth="1"/>
    <col min="13574" max="13574" width="19.1640625" style="164" customWidth="1"/>
    <col min="13575" max="13575" width="14.33203125" style="164" customWidth="1"/>
    <col min="13576" max="13576" width="17" style="164" customWidth="1"/>
    <col min="13577" max="13577" width="18.1640625" style="164" customWidth="1"/>
    <col min="13578" max="13578" width="7" style="164" customWidth="1"/>
    <col min="13579" max="13579" width="12.83203125" style="164" customWidth="1"/>
    <col min="13580" max="13580" width="6.6640625" style="164" customWidth="1"/>
    <col min="13581" max="13828" width="0" style="164" hidden="1"/>
    <col min="13829" max="13829" width="15.6640625" style="164" customWidth="1"/>
    <col min="13830" max="13830" width="19.1640625" style="164" customWidth="1"/>
    <col min="13831" max="13831" width="14.33203125" style="164" customWidth="1"/>
    <col min="13832" max="13832" width="17" style="164" customWidth="1"/>
    <col min="13833" max="13833" width="18.1640625" style="164" customWidth="1"/>
    <col min="13834" max="13834" width="7" style="164" customWidth="1"/>
    <col min="13835" max="13835" width="12.83203125" style="164" customWidth="1"/>
    <col min="13836" max="13836" width="6.6640625" style="164" customWidth="1"/>
    <col min="13837" max="14084" width="0" style="164" hidden="1"/>
    <col min="14085" max="14085" width="15.6640625" style="164" customWidth="1"/>
    <col min="14086" max="14086" width="19.1640625" style="164" customWidth="1"/>
    <col min="14087" max="14087" width="14.33203125" style="164" customWidth="1"/>
    <col min="14088" max="14088" width="17" style="164" customWidth="1"/>
    <col min="14089" max="14089" width="18.1640625" style="164" customWidth="1"/>
    <col min="14090" max="14090" width="7" style="164" customWidth="1"/>
    <col min="14091" max="14091" width="12.83203125" style="164" customWidth="1"/>
    <col min="14092" max="14092" width="6.6640625" style="164" customWidth="1"/>
    <col min="14093" max="14340" width="0" style="164" hidden="1"/>
    <col min="14341" max="14341" width="15.6640625" style="164" customWidth="1"/>
    <col min="14342" max="14342" width="19.1640625" style="164" customWidth="1"/>
    <col min="14343" max="14343" width="14.33203125" style="164" customWidth="1"/>
    <col min="14344" max="14344" width="17" style="164" customWidth="1"/>
    <col min="14345" max="14345" width="18.1640625" style="164" customWidth="1"/>
    <col min="14346" max="14346" width="7" style="164" customWidth="1"/>
    <col min="14347" max="14347" width="12.83203125" style="164" customWidth="1"/>
    <col min="14348" max="14348" width="6.6640625" style="164" customWidth="1"/>
    <col min="14349" max="14596" width="0" style="164" hidden="1"/>
    <col min="14597" max="14597" width="15.6640625" style="164" customWidth="1"/>
    <col min="14598" max="14598" width="19.1640625" style="164" customWidth="1"/>
    <col min="14599" max="14599" width="14.33203125" style="164" customWidth="1"/>
    <col min="14600" max="14600" width="17" style="164" customWidth="1"/>
    <col min="14601" max="14601" width="18.1640625" style="164" customWidth="1"/>
    <col min="14602" max="14602" width="7" style="164" customWidth="1"/>
    <col min="14603" max="14603" width="12.83203125" style="164" customWidth="1"/>
    <col min="14604" max="14604" width="6.6640625" style="164" customWidth="1"/>
    <col min="14605" max="14852" width="0" style="164" hidden="1"/>
    <col min="14853" max="14853" width="15.6640625" style="164" customWidth="1"/>
    <col min="14854" max="14854" width="19.1640625" style="164" customWidth="1"/>
    <col min="14855" max="14855" width="14.33203125" style="164" customWidth="1"/>
    <col min="14856" max="14856" width="17" style="164" customWidth="1"/>
    <col min="14857" max="14857" width="18.1640625" style="164" customWidth="1"/>
    <col min="14858" max="14858" width="7" style="164" customWidth="1"/>
    <col min="14859" max="14859" width="12.83203125" style="164" customWidth="1"/>
    <col min="14860" max="14860" width="6.6640625" style="164" customWidth="1"/>
    <col min="14861" max="15108" width="0" style="164" hidden="1"/>
    <col min="15109" max="15109" width="15.6640625" style="164" customWidth="1"/>
    <col min="15110" max="15110" width="19.1640625" style="164" customWidth="1"/>
    <col min="15111" max="15111" width="14.33203125" style="164" customWidth="1"/>
    <col min="15112" max="15112" width="17" style="164" customWidth="1"/>
    <col min="15113" max="15113" width="18.1640625" style="164" customWidth="1"/>
    <col min="15114" max="15114" width="7" style="164" customWidth="1"/>
    <col min="15115" max="15115" width="12.83203125" style="164" customWidth="1"/>
    <col min="15116" max="15116" width="6.6640625" style="164" customWidth="1"/>
    <col min="15117" max="15364" width="0" style="164" hidden="1"/>
    <col min="15365" max="15365" width="15.6640625" style="164" customWidth="1"/>
    <col min="15366" max="15366" width="19.1640625" style="164" customWidth="1"/>
    <col min="15367" max="15367" width="14.33203125" style="164" customWidth="1"/>
    <col min="15368" max="15368" width="17" style="164" customWidth="1"/>
    <col min="15369" max="15369" width="18.1640625" style="164" customWidth="1"/>
    <col min="15370" max="15370" width="7" style="164" customWidth="1"/>
    <col min="15371" max="15371" width="12.83203125" style="164" customWidth="1"/>
    <col min="15372" max="15372" width="6.6640625" style="164" customWidth="1"/>
    <col min="15373" max="15620" width="0" style="164" hidden="1"/>
    <col min="15621" max="15621" width="15.6640625" style="164" customWidth="1"/>
    <col min="15622" max="15622" width="19.1640625" style="164" customWidth="1"/>
    <col min="15623" max="15623" width="14.33203125" style="164" customWidth="1"/>
    <col min="15624" max="15624" width="17" style="164" customWidth="1"/>
    <col min="15625" max="15625" width="18.1640625" style="164" customWidth="1"/>
    <col min="15626" max="15626" width="7" style="164" customWidth="1"/>
    <col min="15627" max="15627" width="12.83203125" style="164" customWidth="1"/>
    <col min="15628" max="15628" width="6.6640625" style="164" customWidth="1"/>
    <col min="15629" max="15876" width="0" style="164" hidden="1"/>
    <col min="15877" max="15877" width="15.6640625" style="164" customWidth="1"/>
    <col min="15878" max="15878" width="19.1640625" style="164" customWidth="1"/>
    <col min="15879" max="15879" width="14.33203125" style="164" customWidth="1"/>
    <col min="15880" max="15880" width="17" style="164" customWidth="1"/>
    <col min="15881" max="15881" width="18.1640625" style="164" customWidth="1"/>
    <col min="15882" max="15882" width="7" style="164" customWidth="1"/>
    <col min="15883" max="15883" width="12.83203125" style="164" customWidth="1"/>
    <col min="15884" max="15884" width="6.6640625" style="164" customWidth="1"/>
    <col min="15885" max="16132" width="0" style="164" hidden="1"/>
    <col min="16133" max="16133" width="15.6640625" style="164" customWidth="1"/>
    <col min="16134" max="16134" width="19.1640625" style="164" customWidth="1"/>
    <col min="16135" max="16135" width="14.33203125" style="164" customWidth="1"/>
    <col min="16136" max="16136" width="17" style="164" customWidth="1"/>
    <col min="16137" max="16137" width="18.1640625" style="164" customWidth="1"/>
    <col min="16138" max="16138" width="7" style="164" customWidth="1"/>
    <col min="16139" max="16139" width="12.83203125" style="164" customWidth="1"/>
    <col min="16140" max="16140" width="6.6640625" style="164" customWidth="1"/>
    <col min="16141" max="16384" width="0" style="164" hidden="1"/>
  </cols>
  <sheetData>
    <row r="1" spans="2:12" ht="13" x14ac:dyDescent="0.15"/>
    <row r="2" spans="2:12" ht="13" x14ac:dyDescent="0.15"/>
    <row r="3" spans="2:12" ht="13" x14ac:dyDescent="0.15"/>
    <row r="4" spans="2:12" ht="13" x14ac:dyDescent="0.15"/>
    <row r="5" spans="2:12" ht="13" x14ac:dyDescent="0.15">
      <c r="L5" s="164"/>
    </row>
    <row r="6" spans="2:12" ht="13" x14ac:dyDescent="0.15"/>
    <row r="7" spans="2:12" ht="13" x14ac:dyDescent="0.15"/>
    <row r="8" spans="2:12" ht="13" x14ac:dyDescent="0.15"/>
    <row r="9" spans="2:12" ht="22.5" customHeight="1" x14ac:dyDescent="0.15">
      <c r="B9" s="499" t="s">
        <v>288</v>
      </c>
      <c r="C9" s="499"/>
      <c r="D9" s="499"/>
      <c r="E9" s="499"/>
      <c r="F9" s="499"/>
      <c r="G9" s="499"/>
      <c r="H9" s="499"/>
      <c r="I9" s="499"/>
      <c r="J9" s="499"/>
      <c r="K9" s="178"/>
    </row>
    <row r="10" spans="2:12" ht="45.75" customHeight="1" x14ac:dyDescent="0.15">
      <c r="B10" s="499"/>
      <c r="C10" s="499"/>
      <c r="D10" s="499"/>
      <c r="E10" s="499"/>
      <c r="F10" s="499"/>
      <c r="G10" s="499"/>
      <c r="H10" s="499"/>
      <c r="I10" s="499"/>
      <c r="J10" s="499"/>
      <c r="K10" s="178"/>
    </row>
    <row r="11" spans="2:12" ht="15" customHeight="1" x14ac:dyDescent="0.15">
      <c r="B11" s="481" t="s">
        <v>250</v>
      </c>
      <c r="C11" s="481" t="s">
        <v>287</v>
      </c>
      <c r="D11" s="481"/>
      <c r="E11" s="481"/>
      <c r="F11" s="481"/>
      <c r="G11" s="481" t="s">
        <v>286</v>
      </c>
      <c r="H11" s="481" t="s">
        <v>285</v>
      </c>
      <c r="I11" s="481" t="s">
        <v>284</v>
      </c>
      <c r="J11" s="500" t="s">
        <v>283</v>
      </c>
      <c r="K11" s="177"/>
    </row>
    <row r="12" spans="2:12" ht="15" customHeight="1" x14ac:dyDescent="0.15">
      <c r="B12" s="481"/>
      <c r="C12" s="428" t="s">
        <v>361</v>
      </c>
      <c r="D12" s="428" t="s">
        <v>361</v>
      </c>
      <c r="E12" s="428" t="s">
        <v>361</v>
      </c>
      <c r="F12" s="428" t="s">
        <v>361</v>
      </c>
      <c r="G12" s="481"/>
      <c r="H12" s="481"/>
      <c r="I12" s="481"/>
      <c r="J12" s="501"/>
      <c r="K12" s="177"/>
    </row>
    <row r="13" spans="2:12" ht="15" customHeight="1" x14ac:dyDescent="0.15">
      <c r="B13" s="481"/>
      <c r="C13" s="428" t="s">
        <v>282</v>
      </c>
      <c r="D13" s="428" t="s">
        <v>281</v>
      </c>
      <c r="E13" s="428" t="s">
        <v>280</v>
      </c>
      <c r="F13" s="428" t="s">
        <v>279</v>
      </c>
      <c r="G13" s="481"/>
      <c r="H13" s="428" t="s">
        <v>278</v>
      </c>
      <c r="I13" s="428" t="s">
        <v>277</v>
      </c>
      <c r="J13" s="502"/>
      <c r="K13" s="177"/>
    </row>
    <row r="14" spans="2:12" ht="13.5" customHeight="1" x14ac:dyDescent="0.15">
      <c r="B14" s="503" t="s">
        <v>256</v>
      </c>
      <c r="C14" s="477">
        <v>10</v>
      </c>
      <c r="D14" s="477">
        <v>10</v>
      </c>
      <c r="E14" s="477">
        <v>10</v>
      </c>
      <c r="F14" s="477">
        <v>10</v>
      </c>
      <c r="G14" s="477">
        <f>AVERAGE(C14:F16)</f>
        <v>10</v>
      </c>
      <c r="H14" s="482">
        <v>20</v>
      </c>
      <c r="I14" s="478">
        <f>G15*H14/100</f>
        <v>0</v>
      </c>
      <c r="J14" s="504"/>
    </row>
    <row r="15" spans="2:12" ht="18" customHeight="1" x14ac:dyDescent="0.15">
      <c r="B15" s="503"/>
      <c r="C15" s="477"/>
      <c r="D15" s="477"/>
      <c r="E15" s="477"/>
      <c r="F15" s="477"/>
      <c r="G15" s="477"/>
      <c r="H15" s="483"/>
      <c r="I15" s="479"/>
      <c r="J15" s="505"/>
    </row>
    <row r="16" spans="2:12" ht="13.5" customHeight="1" x14ac:dyDescent="0.15">
      <c r="B16" s="503"/>
      <c r="C16" s="477"/>
      <c r="D16" s="477"/>
      <c r="E16" s="477"/>
      <c r="F16" s="477"/>
      <c r="G16" s="477"/>
      <c r="H16" s="484"/>
      <c r="I16" s="480"/>
      <c r="J16" s="505"/>
    </row>
    <row r="17" spans="1:11" ht="11.25" customHeight="1" x14ac:dyDescent="0.15">
      <c r="B17" s="506" t="s">
        <v>405</v>
      </c>
      <c r="C17" s="477">
        <v>5</v>
      </c>
      <c r="D17" s="477">
        <v>5</v>
      </c>
      <c r="E17" s="477">
        <v>5</v>
      </c>
      <c r="F17" s="477">
        <v>5</v>
      </c>
      <c r="G17" s="477">
        <f t="shared" ref="G17" si="0">AVERAGE(C17:F19)</f>
        <v>5</v>
      </c>
      <c r="H17" s="482">
        <v>20</v>
      </c>
      <c r="I17" s="478">
        <f>G18*H17/100</f>
        <v>0</v>
      </c>
      <c r="J17" s="505"/>
    </row>
    <row r="18" spans="1:11" s="165" customFormat="1" ht="18.75" customHeight="1" x14ac:dyDescent="0.15">
      <c r="A18" s="164"/>
      <c r="B18" s="506"/>
      <c r="C18" s="477"/>
      <c r="D18" s="477"/>
      <c r="E18" s="477"/>
      <c r="F18" s="477"/>
      <c r="G18" s="477"/>
      <c r="H18" s="483"/>
      <c r="I18" s="479"/>
      <c r="J18" s="505"/>
    </row>
    <row r="19" spans="1:11" s="165" customFormat="1" ht="13.5" customHeight="1" x14ac:dyDescent="0.15">
      <c r="A19" s="164"/>
      <c r="B19" s="506"/>
      <c r="C19" s="477"/>
      <c r="D19" s="477"/>
      <c r="E19" s="477"/>
      <c r="F19" s="477"/>
      <c r="G19" s="477"/>
      <c r="H19" s="484"/>
      <c r="I19" s="480"/>
      <c r="J19" s="505"/>
    </row>
    <row r="20" spans="1:11" s="165" customFormat="1" ht="13.5" customHeight="1" x14ac:dyDescent="0.15">
      <c r="A20" s="164"/>
      <c r="B20" s="503" t="s">
        <v>257</v>
      </c>
      <c r="C20" s="477">
        <v>4</v>
      </c>
      <c r="D20" s="477">
        <v>4</v>
      </c>
      <c r="E20" s="477">
        <v>4</v>
      </c>
      <c r="F20" s="477">
        <v>4</v>
      </c>
      <c r="G20" s="477">
        <f t="shared" ref="G20" si="1">AVERAGE(C20:F22)</f>
        <v>4</v>
      </c>
      <c r="H20" s="482">
        <v>20</v>
      </c>
      <c r="I20" s="478">
        <f>G21*H20/100</f>
        <v>0</v>
      </c>
      <c r="J20" s="505"/>
    </row>
    <row r="21" spans="1:11" s="165" customFormat="1" ht="18.75" customHeight="1" x14ac:dyDescent="0.15">
      <c r="A21" s="164"/>
      <c r="B21" s="503"/>
      <c r="C21" s="477"/>
      <c r="D21" s="477"/>
      <c r="E21" s="477"/>
      <c r="F21" s="477"/>
      <c r="G21" s="477"/>
      <c r="H21" s="483"/>
      <c r="I21" s="479"/>
      <c r="J21" s="505"/>
    </row>
    <row r="22" spans="1:11" s="165" customFormat="1" ht="13.5" customHeight="1" x14ac:dyDescent="0.15">
      <c r="A22" s="164"/>
      <c r="B22" s="503"/>
      <c r="C22" s="477"/>
      <c r="D22" s="477"/>
      <c r="E22" s="477"/>
      <c r="F22" s="477"/>
      <c r="G22" s="477"/>
      <c r="H22" s="484"/>
      <c r="I22" s="480"/>
      <c r="J22" s="505"/>
    </row>
    <row r="23" spans="1:11" s="165" customFormat="1" ht="33" customHeight="1" x14ac:dyDescent="0.15">
      <c r="A23" s="164"/>
      <c r="B23" s="431" t="s">
        <v>406</v>
      </c>
      <c r="C23" s="429">
        <v>2</v>
      </c>
      <c r="D23" s="429">
        <v>2</v>
      </c>
      <c r="E23" s="429">
        <v>2</v>
      </c>
      <c r="F23" s="429">
        <v>2</v>
      </c>
      <c r="G23" s="429">
        <v>2</v>
      </c>
      <c r="H23" s="430">
        <v>20</v>
      </c>
      <c r="I23" s="432">
        <f>G23*H23/100</f>
        <v>0.4</v>
      </c>
      <c r="J23" s="505"/>
    </row>
    <row r="24" spans="1:11" s="165" customFormat="1" ht="13.5" customHeight="1" x14ac:dyDescent="0.15">
      <c r="A24" s="164"/>
      <c r="B24" s="506" t="s">
        <v>350</v>
      </c>
      <c r="C24" s="477">
        <v>10</v>
      </c>
      <c r="D24" s="477">
        <v>10</v>
      </c>
      <c r="E24" s="477">
        <v>10</v>
      </c>
      <c r="F24" s="477">
        <v>10</v>
      </c>
      <c r="G24" s="477">
        <f>AVERAGE(C24:F26)</f>
        <v>10</v>
      </c>
      <c r="H24" s="482">
        <v>20</v>
      </c>
      <c r="I24" s="478">
        <f>G25*H24/100</f>
        <v>0</v>
      </c>
      <c r="J24" s="505"/>
    </row>
    <row r="25" spans="1:11" s="165" customFormat="1" ht="43" customHeight="1" x14ac:dyDescent="0.15">
      <c r="A25" s="164"/>
      <c r="B25" s="506"/>
      <c r="C25" s="477"/>
      <c r="D25" s="477"/>
      <c r="E25" s="477"/>
      <c r="F25" s="477"/>
      <c r="G25" s="477"/>
      <c r="H25" s="483"/>
      <c r="I25" s="479"/>
      <c r="J25" s="505"/>
    </row>
    <row r="26" spans="1:11" s="165" customFormat="1" ht="13.5" customHeight="1" x14ac:dyDescent="0.15">
      <c r="A26" s="164"/>
      <c r="B26" s="506"/>
      <c r="C26" s="477"/>
      <c r="D26" s="477"/>
      <c r="E26" s="477"/>
      <c r="F26" s="477"/>
      <c r="G26" s="477"/>
      <c r="H26" s="484"/>
      <c r="I26" s="480"/>
      <c r="J26" s="505"/>
    </row>
    <row r="27" spans="1:11" s="165" customFormat="1" ht="21.75" customHeight="1" x14ac:dyDescent="0.15">
      <c r="A27" s="164"/>
      <c r="B27" s="485" t="s">
        <v>100</v>
      </c>
      <c r="C27" s="486">
        <f>SUM(C14:C26)</f>
        <v>31</v>
      </c>
      <c r="D27" s="486">
        <f t="shared" ref="D27:G27" si="2">SUM(D14:D26)</f>
        <v>31</v>
      </c>
      <c r="E27" s="486">
        <f t="shared" si="2"/>
        <v>31</v>
      </c>
      <c r="F27" s="486">
        <f t="shared" si="2"/>
        <v>31</v>
      </c>
      <c r="G27" s="486">
        <f t="shared" si="2"/>
        <v>31</v>
      </c>
      <c r="H27" s="493">
        <f>SUM(H14:H26)</f>
        <v>100</v>
      </c>
      <c r="I27" s="494">
        <f>SUM(I14:I26)*100</f>
        <v>40</v>
      </c>
      <c r="J27" s="176" t="str">
        <f>+IF(I27&lt;=J33,"l","")</f>
        <v/>
      </c>
      <c r="K27" s="169"/>
    </row>
    <row r="28" spans="1:11" s="165" customFormat="1" ht="21.75" customHeight="1" x14ac:dyDescent="0.15">
      <c r="A28" s="164"/>
      <c r="B28" s="485"/>
      <c r="C28" s="486"/>
      <c r="D28" s="486"/>
      <c r="E28" s="486"/>
      <c r="F28" s="486"/>
      <c r="G28" s="486"/>
      <c r="H28" s="493"/>
      <c r="I28" s="494"/>
      <c r="J28" s="426" t="str">
        <f>+IF(I27&gt;J33,IF(I27&lt;=J34,"l",""),"")</f>
        <v/>
      </c>
      <c r="K28" s="169"/>
    </row>
    <row r="29" spans="1:11" s="165" customFormat="1" ht="21.75" customHeight="1" x14ac:dyDescent="0.15">
      <c r="A29" s="164"/>
      <c r="B29" s="485"/>
      <c r="C29" s="486"/>
      <c r="D29" s="486"/>
      <c r="E29" s="486"/>
      <c r="F29" s="486"/>
      <c r="G29" s="486"/>
      <c r="H29" s="493"/>
      <c r="I29" s="494"/>
      <c r="J29" s="427" t="str">
        <f>+IF(I27&gt;J34,"l","")</f>
        <v>l</v>
      </c>
      <c r="K29" s="169"/>
    </row>
    <row r="30" spans="1:11" s="165" customFormat="1" ht="15" hidden="1" customHeight="1" x14ac:dyDescent="0.15">
      <c r="A30" s="164"/>
    </row>
    <row r="31" spans="1:11" s="165" customFormat="1" ht="15" hidden="1" customHeight="1" x14ac:dyDescent="0.15">
      <c r="A31" s="164"/>
      <c r="I31" s="491"/>
      <c r="J31" s="492"/>
      <c r="K31" s="492"/>
    </row>
    <row r="32" spans="1:11" s="165" customFormat="1" ht="15" hidden="1" customHeight="1" x14ac:dyDescent="0.15">
      <c r="A32" s="164"/>
      <c r="C32" s="165">
        <f>100/5</f>
        <v>20</v>
      </c>
      <c r="I32" s="175"/>
      <c r="J32" s="495"/>
      <c r="K32" s="496"/>
    </row>
    <row r="33" spans="1:12" s="165" customFormat="1" ht="15" hidden="1" customHeight="1" x14ac:dyDescent="0.15">
      <c r="A33" s="164"/>
      <c r="I33" s="174"/>
      <c r="J33" s="497"/>
      <c r="K33" s="498"/>
    </row>
    <row r="34" spans="1:12" s="165" customFormat="1" ht="15" hidden="1" customHeight="1" x14ac:dyDescent="0.15">
      <c r="A34" s="164"/>
      <c r="I34" s="173"/>
      <c r="J34" s="487"/>
      <c r="K34" s="488"/>
    </row>
    <row r="35" spans="1:12" ht="15" hidden="1" customHeight="1" x14ac:dyDescent="0.15">
      <c r="I35" s="172">
        <v>80</v>
      </c>
      <c r="J35" s="489">
        <v>100</v>
      </c>
      <c r="K35" s="490"/>
    </row>
    <row r="36" spans="1:12" s="166" customFormat="1" ht="15" customHeight="1" x14ac:dyDescent="0.15">
      <c r="A36" s="165"/>
      <c r="B36" s="165"/>
      <c r="C36" s="165"/>
      <c r="D36" s="165"/>
      <c r="E36" s="165"/>
      <c r="F36" s="165"/>
      <c r="G36" s="165"/>
      <c r="H36" s="165"/>
      <c r="I36" s="171"/>
      <c r="J36" s="171"/>
      <c r="K36" s="171"/>
      <c r="L36" s="165"/>
    </row>
    <row r="37" spans="1:12" s="166" customFormat="1" ht="15" hidden="1" customHeight="1" x14ac:dyDescent="0.15">
      <c r="B37" s="165"/>
      <c r="C37" s="165"/>
      <c r="D37" s="165"/>
      <c r="E37" s="165"/>
      <c r="F37" s="165"/>
      <c r="G37" s="165"/>
      <c r="H37" s="165"/>
      <c r="I37" s="170"/>
      <c r="J37" s="170"/>
      <c r="K37" s="169"/>
      <c r="L37" s="165"/>
    </row>
    <row r="38" spans="1:12" s="166" customFormat="1" ht="15" hidden="1" customHeight="1" x14ac:dyDescent="0.15">
      <c r="B38" s="165"/>
      <c r="C38" s="165"/>
      <c r="D38" s="165"/>
      <c r="E38" s="165"/>
      <c r="F38" s="165"/>
      <c r="G38" s="165"/>
      <c r="H38" s="165"/>
      <c r="I38" s="168"/>
      <c r="J38" s="168"/>
      <c r="K38" s="167"/>
      <c r="L38" s="165"/>
    </row>
    <row r="39" spans="1:12" s="166" customFormat="1" ht="13" hidden="1" x14ac:dyDescent="0.15">
      <c r="B39" s="165"/>
      <c r="C39" s="165"/>
      <c r="D39" s="165"/>
      <c r="E39" s="165"/>
      <c r="F39" s="165"/>
      <c r="G39" s="165"/>
      <c r="H39" s="165"/>
      <c r="K39" s="165"/>
      <c r="L39" s="165"/>
    </row>
    <row r="40" spans="1:12" s="166" customFormat="1" ht="13" hidden="1" x14ac:dyDescent="0.15">
      <c r="B40" s="165"/>
      <c r="C40" s="165"/>
      <c r="D40" s="165"/>
      <c r="E40" s="165"/>
      <c r="F40" s="165"/>
      <c r="G40" s="165"/>
      <c r="H40" s="165"/>
      <c r="K40" s="165"/>
      <c r="L40" s="165"/>
    </row>
    <row r="41" spans="1:12" s="166" customFormat="1" ht="13" hidden="1" x14ac:dyDescent="0.15">
      <c r="B41" s="165"/>
      <c r="C41" s="165"/>
      <c r="D41" s="165"/>
      <c r="E41" s="165"/>
      <c r="F41" s="165"/>
      <c r="G41" s="165"/>
      <c r="H41" s="165"/>
      <c r="K41" s="165"/>
      <c r="L41" s="165"/>
    </row>
    <row r="42" spans="1:12" s="166" customFormat="1" ht="13" hidden="1" x14ac:dyDescent="0.15">
      <c r="B42" s="165"/>
      <c r="C42" s="165"/>
      <c r="D42" s="165"/>
      <c r="E42" s="165"/>
      <c r="F42" s="165"/>
      <c r="G42" s="165"/>
      <c r="H42" s="165"/>
      <c r="K42" s="165"/>
      <c r="L42" s="165"/>
    </row>
    <row r="43" spans="1:12" s="166" customFormat="1" ht="13" hidden="1" x14ac:dyDescent="0.15">
      <c r="B43" s="165"/>
      <c r="C43" s="165"/>
      <c r="D43" s="165"/>
      <c r="E43" s="165"/>
      <c r="F43" s="165"/>
      <c r="G43" s="165"/>
      <c r="H43" s="165"/>
      <c r="K43" s="165"/>
      <c r="L43" s="165"/>
    </row>
    <row r="44" spans="1:12" ht="13" hidden="1" x14ac:dyDescent="0.15"/>
    <row r="45" spans="1:12" ht="13" x14ac:dyDescent="0.15"/>
  </sheetData>
  <mergeCells count="53">
    <mergeCell ref="B9:J10"/>
    <mergeCell ref="B11:B13"/>
    <mergeCell ref="J11:J13"/>
    <mergeCell ref="B14:B16"/>
    <mergeCell ref="J14:J26"/>
    <mergeCell ref="B17:B19"/>
    <mergeCell ref="B20:B22"/>
    <mergeCell ref="B24:B26"/>
    <mergeCell ref="E17:E19"/>
    <mergeCell ref="F17:F19"/>
    <mergeCell ref="D20:D22"/>
    <mergeCell ref="E20:E22"/>
    <mergeCell ref="F20:F22"/>
    <mergeCell ref="C24:C26"/>
    <mergeCell ref="D24:D26"/>
    <mergeCell ref="E24:E26"/>
    <mergeCell ref="J34:K34"/>
    <mergeCell ref="J35:K35"/>
    <mergeCell ref="I31:K31"/>
    <mergeCell ref="C11:F11"/>
    <mergeCell ref="C14:C16"/>
    <mergeCell ref="D14:D16"/>
    <mergeCell ref="E14:E16"/>
    <mergeCell ref="F14:F16"/>
    <mergeCell ref="C17:C19"/>
    <mergeCell ref="D17:D19"/>
    <mergeCell ref="G27:G29"/>
    <mergeCell ref="H27:H29"/>
    <mergeCell ref="I27:I29"/>
    <mergeCell ref="J32:K32"/>
    <mergeCell ref="J33:K33"/>
    <mergeCell ref="C20:C22"/>
    <mergeCell ref="B27:B29"/>
    <mergeCell ref="C27:C29"/>
    <mergeCell ref="D27:D29"/>
    <mergeCell ref="E27:E29"/>
    <mergeCell ref="F27:F29"/>
    <mergeCell ref="F24:F26"/>
    <mergeCell ref="I24:I26"/>
    <mergeCell ref="G11:G13"/>
    <mergeCell ref="H11:H12"/>
    <mergeCell ref="I11:I12"/>
    <mergeCell ref="G14:G16"/>
    <mergeCell ref="G17:G19"/>
    <mergeCell ref="H14:H16"/>
    <mergeCell ref="H17:H19"/>
    <mergeCell ref="I14:I16"/>
    <mergeCell ref="I17:I19"/>
    <mergeCell ref="G20:G22"/>
    <mergeCell ref="G24:G26"/>
    <mergeCell ref="H20:H22"/>
    <mergeCell ref="H24:H26"/>
    <mergeCell ref="I20:I22"/>
  </mergeCells>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3E177-91ED-9A4F-AC69-010D7016843C}">
  <sheetPr>
    <tabColor theme="4" tint="0.79998168889431442"/>
  </sheetPr>
  <dimension ref="A1:BO22"/>
  <sheetViews>
    <sheetView zoomScale="119" zoomScaleNormal="80" workbookViewId="0"/>
  </sheetViews>
  <sheetFormatPr baseColWidth="10" defaultColWidth="0" defaultRowHeight="48" customHeight="1" x14ac:dyDescent="0.2"/>
  <cols>
    <col min="1" max="1" width="4.33203125" style="179" customWidth="1"/>
    <col min="2" max="3" width="28.5" style="181" customWidth="1"/>
    <col min="4" max="4" width="40.1640625" style="181" customWidth="1"/>
    <col min="5" max="6" width="28.6640625" style="181" hidden="1" customWidth="1"/>
    <col min="7" max="7" width="28.6640625" style="181" customWidth="1"/>
    <col min="8" max="8" width="42.33203125" style="181" customWidth="1"/>
    <col min="9" max="9" width="21.5" style="181" hidden="1" customWidth="1"/>
    <col min="10" max="10" width="28.5" style="181" hidden="1" customWidth="1"/>
    <col min="11" max="11" width="50" style="181" customWidth="1"/>
    <col min="12" max="12" width="23.5" style="180" hidden="1" customWidth="1"/>
    <col min="13" max="13" width="20" style="179" hidden="1" customWidth="1"/>
    <col min="14" max="14" width="17.1640625" style="179" hidden="1" customWidth="1"/>
    <col min="15" max="15" width="19.1640625" style="179" hidden="1" customWidth="1"/>
    <col min="16" max="16" width="17.83203125" style="179" hidden="1" customWidth="1"/>
    <col min="17" max="17" width="18.6640625" style="179" hidden="1" customWidth="1"/>
    <col min="18" max="18" width="18" style="179" hidden="1" customWidth="1"/>
    <col min="19" max="19" width="16.6640625" style="179" hidden="1" customWidth="1"/>
    <col min="20" max="20" width="27.33203125" style="179" hidden="1" customWidth="1"/>
    <col min="21" max="26" width="19.5" style="179" customWidth="1"/>
    <col min="27" max="28" width="14.33203125" style="179" hidden="1" customWidth="1"/>
    <col min="29" max="30" width="0" style="179" hidden="1" customWidth="1"/>
    <col min="31" max="32" width="14.33203125" style="179" hidden="1" customWidth="1"/>
    <col min="33" max="34" width="0" style="179" hidden="1" customWidth="1"/>
    <col min="35" max="36" width="14.33203125" style="179" hidden="1" customWidth="1"/>
    <col min="37" max="37" width="0" style="179" hidden="1" customWidth="1"/>
    <col min="38" max="39" width="14.33203125" style="179" hidden="1" customWidth="1"/>
    <col min="40" max="42" width="0" style="179" hidden="1" customWidth="1"/>
    <col min="43" max="44" width="14.33203125" style="179" hidden="1" customWidth="1"/>
    <col min="45" max="48" width="0" style="179" hidden="1" customWidth="1"/>
    <col min="49" max="50" width="14.33203125" style="179" hidden="1" customWidth="1"/>
    <col min="51" max="53" width="0" style="179" hidden="1" customWidth="1"/>
    <col min="54" max="55" width="14.33203125" style="179" hidden="1" customWidth="1"/>
    <col min="56" max="59" width="0" style="179" hidden="1" customWidth="1"/>
    <col min="60" max="61" width="14.33203125" style="179" hidden="1" customWidth="1"/>
    <col min="62" max="67" width="0" style="179" hidden="1" customWidth="1"/>
    <col min="68" max="16384" width="17.33203125" style="179" hidden="1"/>
  </cols>
  <sheetData>
    <row r="1" spans="2:26" ht="48" customHeight="1" thickBot="1" x14ac:dyDescent="0.25"/>
    <row r="2" spans="2:26" ht="19.5" customHeight="1" x14ac:dyDescent="0.2">
      <c r="B2" s="507"/>
      <c r="C2" s="510" t="s">
        <v>384</v>
      </c>
      <c r="D2" s="511"/>
      <c r="E2" s="511"/>
      <c r="F2" s="511"/>
      <c r="G2" s="511"/>
      <c r="H2" s="511"/>
      <c r="I2" s="511"/>
      <c r="J2" s="511"/>
      <c r="K2" s="511"/>
      <c r="L2" s="511"/>
      <c r="M2" s="511"/>
      <c r="N2" s="511"/>
      <c r="O2" s="511"/>
      <c r="P2" s="511"/>
      <c r="Q2" s="511"/>
      <c r="R2" s="511"/>
      <c r="S2" s="511"/>
      <c r="T2" s="511"/>
      <c r="U2" s="511"/>
      <c r="V2" s="511"/>
      <c r="W2" s="511"/>
      <c r="X2" s="511"/>
      <c r="Y2" s="511"/>
      <c r="Z2" s="511"/>
    </row>
    <row r="3" spans="2:26" ht="19.5" customHeight="1" x14ac:dyDescent="0.2">
      <c r="B3" s="508"/>
      <c r="C3" s="512"/>
      <c r="D3" s="513"/>
      <c r="E3" s="513"/>
      <c r="F3" s="513"/>
      <c r="G3" s="513"/>
      <c r="H3" s="513"/>
      <c r="I3" s="513"/>
      <c r="J3" s="513"/>
      <c r="K3" s="513"/>
      <c r="L3" s="513"/>
      <c r="M3" s="513"/>
      <c r="N3" s="513"/>
      <c r="O3" s="513"/>
      <c r="P3" s="513"/>
      <c r="Q3" s="513"/>
      <c r="R3" s="513"/>
      <c r="S3" s="513"/>
      <c r="T3" s="513"/>
      <c r="U3" s="513"/>
      <c r="V3" s="513"/>
      <c r="W3" s="513"/>
      <c r="X3" s="513"/>
      <c r="Y3" s="513"/>
      <c r="Z3" s="513"/>
    </row>
    <row r="4" spans="2:26" ht="19.5" customHeight="1" x14ac:dyDescent="0.2">
      <c r="B4" s="508"/>
      <c r="C4" s="512"/>
      <c r="D4" s="513"/>
      <c r="E4" s="513"/>
      <c r="F4" s="513"/>
      <c r="G4" s="513"/>
      <c r="H4" s="513"/>
      <c r="I4" s="513"/>
      <c r="J4" s="513"/>
      <c r="K4" s="513"/>
      <c r="L4" s="513"/>
      <c r="M4" s="513"/>
      <c r="N4" s="513"/>
      <c r="O4" s="513"/>
      <c r="P4" s="513"/>
      <c r="Q4" s="513"/>
      <c r="R4" s="513"/>
      <c r="S4" s="513"/>
      <c r="T4" s="513"/>
      <c r="U4" s="513"/>
      <c r="V4" s="513"/>
      <c r="W4" s="513"/>
      <c r="X4" s="513"/>
      <c r="Y4" s="513"/>
      <c r="Z4" s="513"/>
    </row>
    <row r="5" spans="2:26" ht="19.5" customHeight="1" x14ac:dyDescent="0.2">
      <c r="B5" s="508"/>
      <c r="C5" s="512"/>
      <c r="D5" s="513"/>
      <c r="E5" s="513"/>
      <c r="F5" s="513"/>
      <c r="G5" s="513"/>
      <c r="H5" s="513"/>
      <c r="I5" s="513"/>
      <c r="J5" s="513"/>
      <c r="K5" s="513"/>
      <c r="L5" s="513"/>
      <c r="M5" s="513"/>
      <c r="N5" s="513"/>
      <c r="O5" s="513"/>
      <c r="P5" s="513"/>
      <c r="Q5" s="513"/>
      <c r="R5" s="513"/>
      <c r="S5" s="513"/>
      <c r="T5" s="513"/>
      <c r="U5" s="513"/>
      <c r="V5" s="513"/>
      <c r="W5" s="513"/>
      <c r="X5" s="513"/>
      <c r="Y5" s="513"/>
      <c r="Z5" s="513"/>
    </row>
    <row r="6" spans="2:26" ht="19.5" customHeight="1" thickBot="1" x14ac:dyDescent="0.25">
      <c r="B6" s="509"/>
      <c r="C6" s="514"/>
      <c r="D6" s="515"/>
      <c r="E6" s="515"/>
      <c r="F6" s="515"/>
      <c r="G6" s="515"/>
      <c r="H6" s="515"/>
      <c r="I6" s="515"/>
      <c r="J6" s="515"/>
      <c r="K6" s="515"/>
      <c r="L6" s="515"/>
      <c r="M6" s="515"/>
      <c r="N6" s="515"/>
      <c r="O6" s="515"/>
      <c r="P6" s="515"/>
      <c r="Q6" s="515"/>
      <c r="R6" s="515"/>
      <c r="S6" s="515"/>
      <c r="T6" s="515"/>
      <c r="U6" s="515"/>
      <c r="V6" s="515"/>
      <c r="W6" s="515"/>
      <c r="X6" s="515"/>
      <c r="Y6" s="515"/>
      <c r="Z6" s="515"/>
    </row>
    <row r="8" spans="2:26" ht="48" customHeight="1" x14ac:dyDescent="0.2">
      <c r="B8" s="237"/>
      <c r="C8" s="236"/>
      <c r="D8" s="236"/>
      <c r="E8" s="236"/>
      <c r="F8" s="236"/>
      <c r="G8" s="236"/>
      <c r="H8" s="236"/>
      <c r="I8" s="236"/>
      <c r="J8" s="236"/>
      <c r="K8" s="236"/>
      <c r="L8" s="236"/>
      <c r="M8" s="235"/>
      <c r="N8" s="235"/>
      <c r="O8" s="235"/>
      <c r="P8" s="235"/>
      <c r="Q8" s="235"/>
      <c r="R8" s="235"/>
      <c r="S8" s="235"/>
      <c r="T8" s="235"/>
      <c r="U8" s="235"/>
      <c r="V8" s="235"/>
      <c r="W8" s="235"/>
      <c r="X8" s="235"/>
      <c r="Y8" s="235"/>
      <c r="Z8" s="235"/>
    </row>
    <row r="9" spans="2:26" ht="48" customHeight="1" x14ac:dyDescent="0.2">
      <c r="B9" s="516" t="s">
        <v>300</v>
      </c>
      <c r="C9" s="516" t="s">
        <v>299</v>
      </c>
      <c r="D9" s="521" t="s">
        <v>298</v>
      </c>
      <c r="E9" s="521"/>
      <c r="F9" s="521"/>
      <c r="G9" s="516" t="s">
        <v>153</v>
      </c>
      <c r="H9" s="516" t="s">
        <v>297</v>
      </c>
      <c r="I9" s="516"/>
      <c r="J9" s="516"/>
      <c r="K9" s="516" t="s">
        <v>296</v>
      </c>
      <c r="L9" s="516"/>
      <c r="M9" s="519"/>
      <c r="N9" s="519"/>
      <c r="O9" s="519"/>
      <c r="P9" s="519"/>
      <c r="Q9" s="519"/>
      <c r="R9" s="519"/>
      <c r="S9" s="520"/>
      <c r="T9" s="520"/>
      <c r="U9" s="520"/>
      <c r="V9" s="520"/>
      <c r="W9" s="520"/>
      <c r="X9" s="520"/>
      <c r="Y9" s="520"/>
      <c r="Z9" s="520"/>
    </row>
    <row r="10" spans="2:26" ht="48" customHeight="1" thickBot="1" x14ac:dyDescent="0.25">
      <c r="B10" s="516"/>
      <c r="C10" s="516"/>
      <c r="D10" s="516"/>
      <c r="E10" s="516"/>
      <c r="F10" s="516"/>
      <c r="G10" s="516"/>
      <c r="H10" s="516"/>
      <c r="I10" s="516"/>
      <c r="J10" s="516"/>
      <c r="K10" s="516"/>
      <c r="L10" s="516"/>
      <c r="M10" s="234" t="s">
        <v>17</v>
      </c>
      <c r="N10" s="233"/>
      <c r="O10" s="233"/>
      <c r="P10" s="233"/>
      <c r="Q10" s="233"/>
      <c r="R10" s="233"/>
      <c r="S10" s="518" t="s">
        <v>295</v>
      </c>
      <c r="T10" s="518"/>
      <c r="U10" s="518"/>
      <c r="V10" s="229" t="s">
        <v>17</v>
      </c>
      <c r="W10" s="230" t="s">
        <v>18</v>
      </c>
      <c r="X10" s="355" t="s">
        <v>19</v>
      </c>
      <c r="Y10" s="230" t="s">
        <v>20</v>
      </c>
      <c r="Z10" s="519" t="s">
        <v>294</v>
      </c>
    </row>
    <row r="11" spans="2:26" ht="48" customHeight="1" x14ac:dyDescent="0.2">
      <c r="B11" s="516"/>
      <c r="C11" s="516"/>
      <c r="D11" s="516"/>
      <c r="E11" s="516"/>
      <c r="F11" s="516"/>
      <c r="G11" s="516"/>
      <c r="H11" s="516"/>
      <c r="I11" s="516"/>
      <c r="J11" s="516"/>
      <c r="K11" s="516"/>
      <c r="L11" s="522"/>
      <c r="M11" s="525"/>
      <c r="N11" s="526"/>
      <c r="O11" s="535"/>
      <c r="P11" s="525"/>
      <c r="Q11" s="526"/>
      <c r="R11" s="526"/>
      <c r="S11" s="231"/>
      <c r="T11" s="231"/>
      <c r="U11" s="230" t="s">
        <v>293</v>
      </c>
      <c r="V11" s="229" t="s">
        <v>292</v>
      </c>
      <c r="W11" s="229" t="s">
        <v>292</v>
      </c>
      <c r="X11" s="229" t="s">
        <v>292</v>
      </c>
      <c r="Y11" s="229" t="s">
        <v>292</v>
      </c>
      <c r="Z11" s="519"/>
    </row>
    <row r="12" spans="2:26" ht="27.75" hidden="1" customHeight="1" x14ac:dyDescent="0.2">
      <c r="B12" s="517"/>
      <c r="C12" s="517"/>
      <c r="D12" s="517"/>
      <c r="E12" s="517"/>
      <c r="F12" s="517"/>
      <c r="G12" s="517"/>
      <c r="H12" s="517"/>
      <c r="I12" s="517"/>
      <c r="J12" s="517"/>
      <c r="K12" s="517"/>
      <c r="L12" s="523"/>
      <c r="M12" s="226"/>
      <c r="N12" s="228"/>
      <c r="O12" s="227"/>
      <c r="P12" s="226"/>
      <c r="Q12" s="228"/>
      <c r="R12" s="227"/>
      <c r="S12" s="226"/>
      <c r="T12" s="225"/>
      <c r="U12" s="223" t="s">
        <v>210</v>
      </c>
      <c r="V12" s="224"/>
      <c r="W12" s="224"/>
      <c r="X12" s="224"/>
      <c r="Y12" s="224"/>
      <c r="Z12" s="224"/>
    </row>
    <row r="13" spans="2:26" ht="48" customHeight="1" x14ac:dyDescent="0.2">
      <c r="B13" s="524" t="s">
        <v>291</v>
      </c>
      <c r="C13" s="529" t="s">
        <v>256</v>
      </c>
      <c r="D13" s="531" t="s">
        <v>290</v>
      </c>
      <c r="E13" s="532"/>
      <c r="F13" s="192"/>
      <c r="G13" s="191" t="s">
        <v>187</v>
      </c>
      <c r="H13" s="527" t="s">
        <v>238</v>
      </c>
      <c r="I13" s="221"/>
      <c r="J13" s="220"/>
      <c r="K13" s="531" t="s">
        <v>289</v>
      </c>
      <c r="L13" s="218"/>
      <c r="M13" s="204"/>
      <c r="N13" s="203"/>
      <c r="O13" s="219"/>
      <c r="P13" s="204"/>
      <c r="Q13" s="203"/>
      <c r="R13" s="219"/>
      <c r="S13" s="207"/>
      <c r="T13" s="206"/>
      <c r="U13" s="356">
        <f>'POA 2023'!H16</f>
        <v>0</v>
      </c>
      <c r="V13" s="356">
        <f>'POA 2023'!I16</f>
        <v>0</v>
      </c>
      <c r="W13" s="356">
        <f>'POA 2023'!J16</f>
        <v>0</v>
      </c>
      <c r="X13" s="356">
        <f>'POA 2023'!K16</f>
        <v>0</v>
      </c>
      <c r="Y13" s="356">
        <f>'POA 2023'!L16</f>
        <v>0</v>
      </c>
      <c r="Z13" s="356">
        <f>'POA 2023'!M16</f>
        <v>0</v>
      </c>
    </row>
    <row r="14" spans="2:26" ht="48" customHeight="1" x14ac:dyDescent="0.2">
      <c r="B14" s="524"/>
      <c r="C14" s="530"/>
      <c r="D14" s="531"/>
      <c r="E14" s="533"/>
      <c r="F14" s="192"/>
      <c r="G14" s="191" t="s">
        <v>188</v>
      </c>
      <c r="H14" s="528"/>
      <c r="I14" s="189"/>
      <c r="J14" s="216"/>
      <c r="K14" s="531"/>
      <c r="L14" s="218"/>
      <c r="M14" s="204"/>
      <c r="N14" s="203"/>
      <c r="O14" s="217"/>
      <c r="P14" s="204"/>
      <c r="Q14" s="203"/>
      <c r="R14" s="212"/>
      <c r="S14" s="207"/>
      <c r="T14" s="206"/>
      <c r="U14" s="356">
        <f>'POA 2023'!H17</f>
        <v>0</v>
      </c>
      <c r="V14" s="356">
        <f>'POA 2023'!I17</f>
        <v>0</v>
      </c>
      <c r="W14" s="356">
        <f>'POA 2023'!J17</f>
        <v>0</v>
      </c>
      <c r="X14" s="356">
        <f>'POA 2023'!K17</f>
        <v>0</v>
      </c>
      <c r="Y14" s="356">
        <f>'POA 2023'!L17</f>
        <v>0</v>
      </c>
      <c r="Z14" s="356">
        <f>'POA 2023'!M17</f>
        <v>0</v>
      </c>
    </row>
    <row r="15" spans="2:26" ht="48" customHeight="1" x14ac:dyDescent="0.2">
      <c r="B15" s="524"/>
      <c r="C15" s="530"/>
      <c r="D15" s="531"/>
      <c r="E15" s="533"/>
      <c r="F15" s="192"/>
      <c r="G15" s="191" t="s">
        <v>189</v>
      </c>
      <c r="H15" s="528"/>
      <c r="I15" s="189"/>
      <c r="J15" s="216"/>
      <c r="K15" s="531"/>
      <c r="L15" s="187"/>
      <c r="M15" s="204"/>
      <c r="N15" s="203"/>
      <c r="O15" s="208"/>
      <c r="P15" s="204"/>
      <c r="Q15" s="203"/>
      <c r="R15" s="208"/>
      <c r="S15" s="207"/>
      <c r="T15" s="206"/>
      <c r="U15" s="356">
        <f>'POA 2023'!H18</f>
        <v>0</v>
      </c>
      <c r="V15" s="356">
        <f>'POA 2023'!I18</f>
        <v>0</v>
      </c>
      <c r="W15" s="356">
        <f>'POA 2023'!J18</f>
        <v>0</v>
      </c>
      <c r="X15" s="356">
        <f>'POA 2023'!K18</f>
        <v>0</v>
      </c>
      <c r="Y15" s="356">
        <f>'POA 2023'!L18</f>
        <v>0</v>
      </c>
      <c r="Z15" s="356">
        <f>'POA 2023'!M18</f>
        <v>0</v>
      </c>
    </row>
    <row r="16" spans="2:26" ht="48" customHeight="1" x14ac:dyDescent="0.2">
      <c r="B16" s="524"/>
      <c r="C16" s="530"/>
      <c r="D16" s="531"/>
      <c r="E16" s="533"/>
      <c r="F16" s="192"/>
      <c r="G16" s="191" t="s">
        <v>190</v>
      </c>
      <c r="H16" s="528"/>
      <c r="I16" s="189"/>
      <c r="J16" s="216"/>
      <c r="K16" s="531"/>
      <c r="L16" s="215"/>
      <c r="M16" s="211"/>
      <c r="N16" s="213"/>
      <c r="O16" s="214"/>
      <c r="P16" s="211"/>
      <c r="Q16" s="213"/>
      <c r="R16" s="212"/>
      <c r="S16" s="211"/>
      <c r="T16" s="210"/>
      <c r="U16" s="356">
        <f>'POA 2023'!H19</f>
        <v>0</v>
      </c>
      <c r="V16" s="356">
        <f>'POA 2023'!I19</f>
        <v>0</v>
      </c>
      <c r="W16" s="356">
        <f>'POA 2023'!J19</f>
        <v>0</v>
      </c>
      <c r="X16" s="356">
        <f>'POA 2023'!K19</f>
        <v>0</v>
      </c>
      <c r="Y16" s="356">
        <f>'POA 2023'!L19</f>
        <v>0</v>
      </c>
      <c r="Z16" s="356">
        <f>'POA 2023'!M19</f>
        <v>0</v>
      </c>
    </row>
    <row r="17" spans="2:26" ht="78.75" customHeight="1" x14ac:dyDescent="0.2">
      <c r="B17" s="524"/>
      <c r="C17" s="530"/>
      <c r="D17" s="531"/>
      <c r="E17" s="533"/>
      <c r="F17" s="192"/>
      <c r="G17" s="191" t="s">
        <v>192</v>
      </c>
      <c r="H17" s="528"/>
      <c r="I17" s="189"/>
      <c r="J17" s="209"/>
      <c r="K17" s="531"/>
      <c r="L17" s="187"/>
      <c r="M17" s="204"/>
      <c r="N17" s="203"/>
      <c r="O17" s="208"/>
      <c r="P17" s="204"/>
      <c r="Q17" s="203"/>
      <c r="R17" s="208"/>
      <c r="S17" s="207"/>
      <c r="T17" s="206"/>
      <c r="U17" s="356">
        <f>'POA 2023'!H20</f>
        <v>0</v>
      </c>
      <c r="V17" s="356">
        <f>'POA 2023'!I20</f>
        <v>0</v>
      </c>
      <c r="W17" s="356">
        <f>'POA 2023'!J20</f>
        <v>0</v>
      </c>
      <c r="X17" s="356">
        <f>'POA 2023'!K20</f>
        <v>0</v>
      </c>
      <c r="Y17" s="356">
        <f>'POA 2023'!L20</f>
        <v>0</v>
      </c>
      <c r="Z17" s="356">
        <f>'POA 2023'!M20</f>
        <v>0</v>
      </c>
    </row>
    <row r="18" spans="2:26" ht="108.75" customHeight="1" x14ac:dyDescent="0.2">
      <c r="B18" s="524"/>
      <c r="C18" s="530"/>
      <c r="D18" s="531"/>
      <c r="E18" s="533"/>
      <c r="F18" s="192"/>
      <c r="G18" s="191" t="s">
        <v>39</v>
      </c>
      <c r="H18" s="528"/>
      <c r="I18" s="189"/>
      <c r="J18" s="188"/>
      <c r="K18" s="531"/>
      <c r="L18" s="187"/>
      <c r="M18" s="204"/>
      <c r="N18" s="203"/>
      <c r="O18" s="208"/>
      <c r="P18" s="204"/>
      <c r="Q18" s="203"/>
      <c r="R18" s="208"/>
      <c r="S18" s="207"/>
      <c r="T18" s="206"/>
      <c r="U18" s="356">
        <f>'POA 2023'!H21</f>
        <v>0</v>
      </c>
      <c r="V18" s="356">
        <f>'POA 2023'!I21</f>
        <v>0</v>
      </c>
      <c r="W18" s="356">
        <f>'POA 2023'!J21</f>
        <v>0</v>
      </c>
      <c r="X18" s="356">
        <f>'POA 2023'!K21</f>
        <v>0</v>
      </c>
      <c r="Y18" s="356">
        <f>'POA 2023'!L21</f>
        <v>0</v>
      </c>
      <c r="Z18" s="356">
        <f>'POA 2023'!M21</f>
        <v>0</v>
      </c>
    </row>
    <row r="19" spans="2:26" ht="91.5" customHeight="1" x14ac:dyDescent="0.2">
      <c r="B19" s="524"/>
      <c r="C19" s="530"/>
      <c r="D19" s="531"/>
      <c r="E19" s="533"/>
      <c r="F19" s="192"/>
      <c r="G19" s="191" t="s">
        <v>43</v>
      </c>
      <c r="H19" s="197" t="s">
        <v>238</v>
      </c>
      <c r="I19" s="189"/>
      <c r="J19" s="188"/>
      <c r="K19" s="531"/>
      <c r="L19" s="187"/>
      <c r="M19" s="204"/>
      <c r="N19" s="203"/>
      <c r="O19" s="208"/>
      <c r="P19" s="204"/>
      <c r="Q19" s="203"/>
      <c r="R19" s="208"/>
      <c r="S19" s="207"/>
      <c r="T19" s="206"/>
      <c r="U19" s="356">
        <f>'POA 2023'!H22</f>
        <v>0</v>
      </c>
      <c r="V19" s="356">
        <f>'POA 2023'!I22</f>
        <v>0</v>
      </c>
      <c r="W19" s="356">
        <f>'POA 2023'!J22</f>
        <v>0</v>
      </c>
      <c r="X19" s="356">
        <f>'POA 2023'!K22</f>
        <v>0</v>
      </c>
      <c r="Y19" s="356">
        <f>'POA 2023'!L22</f>
        <v>0</v>
      </c>
      <c r="Z19" s="356">
        <f>'POA 2023'!M22</f>
        <v>0</v>
      </c>
    </row>
    <row r="20" spans="2:26" ht="126" customHeight="1" x14ac:dyDescent="0.2">
      <c r="B20" s="524"/>
      <c r="C20" s="530"/>
      <c r="D20" s="531"/>
      <c r="E20" s="533"/>
      <c r="F20" s="192"/>
      <c r="G20" s="191" t="s">
        <v>198</v>
      </c>
      <c r="H20" s="197" t="s">
        <v>239</v>
      </c>
      <c r="I20" s="189"/>
      <c r="J20" s="188"/>
      <c r="K20" s="531"/>
      <c r="L20" s="205"/>
      <c r="M20" s="204"/>
      <c r="N20" s="203"/>
      <c r="O20" s="202"/>
      <c r="P20" s="199"/>
      <c r="Q20" s="201"/>
      <c r="R20" s="200"/>
      <c r="S20" s="199"/>
      <c r="T20" s="198"/>
      <c r="U20" s="356">
        <f>'POA 2023'!H23</f>
        <v>0</v>
      </c>
      <c r="V20" s="356">
        <f>'POA 2023'!I23</f>
        <v>0</v>
      </c>
      <c r="W20" s="356">
        <f>'POA 2023'!J23</f>
        <v>0</v>
      </c>
      <c r="X20" s="356">
        <f>'POA 2023'!K23</f>
        <v>0</v>
      </c>
      <c r="Y20" s="356">
        <f>'POA 2023'!L23</f>
        <v>0</v>
      </c>
      <c r="Z20" s="356">
        <f>'POA 2023'!M23</f>
        <v>0</v>
      </c>
    </row>
    <row r="21" spans="2:26" ht="132.75" customHeight="1" x14ac:dyDescent="0.2">
      <c r="B21" s="524"/>
      <c r="C21" s="530"/>
      <c r="D21" s="531"/>
      <c r="E21" s="533"/>
      <c r="F21" s="192"/>
      <c r="G21" s="191" t="s">
        <v>45</v>
      </c>
      <c r="H21" s="197" t="s">
        <v>240</v>
      </c>
      <c r="I21" s="189"/>
      <c r="J21" s="188"/>
      <c r="K21" s="531"/>
      <c r="L21" s="196"/>
      <c r="M21" s="194"/>
      <c r="N21" s="193"/>
      <c r="O21" s="195"/>
      <c r="P21" s="194"/>
      <c r="Q21" s="193"/>
      <c r="R21" s="195"/>
      <c r="S21" s="194"/>
      <c r="T21" s="193"/>
      <c r="U21" s="356">
        <f>'POA 2023'!H25</f>
        <v>0</v>
      </c>
      <c r="V21" s="356">
        <f>'POA 2023'!I25</f>
        <v>0</v>
      </c>
      <c r="W21" s="356">
        <f>'POA 2023'!J25</f>
        <v>0</v>
      </c>
      <c r="X21" s="356">
        <f>'POA 2023'!K25</f>
        <v>0</v>
      </c>
      <c r="Y21" s="356">
        <f>'POA 2023'!L25</f>
        <v>0</v>
      </c>
      <c r="Z21" s="356">
        <f>'POA 2023'!M25</f>
        <v>0</v>
      </c>
    </row>
    <row r="22" spans="2:26" ht="202.5" customHeight="1" x14ac:dyDescent="0.2">
      <c r="B22" s="524"/>
      <c r="C22" s="530"/>
      <c r="D22" s="531"/>
      <c r="E22" s="534"/>
      <c r="F22" s="192"/>
      <c r="G22" s="191" t="s">
        <v>242</v>
      </c>
      <c r="H22" s="190" t="s">
        <v>243</v>
      </c>
      <c r="I22" s="189"/>
      <c r="J22" s="188"/>
      <c r="K22" s="531"/>
      <c r="L22" s="187"/>
      <c r="M22" s="186"/>
      <c r="N22" s="185"/>
      <c r="O22" s="184"/>
      <c r="P22" s="186"/>
      <c r="Q22" s="185"/>
      <c r="R22" s="184"/>
      <c r="S22" s="183"/>
      <c r="T22" s="182"/>
      <c r="U22" s="356">
        <f>'POA 2023'!H26</f>
        <v>0</v>
      </c>
      <c r="V22" s="356">
        <f>'POA 2023'!I26</f>
        <v>0</v>
      </c>
      <c r="W22" s="356">
        <f>'POA 2023'!J26</f>
        <v>0</v>
      </c>
      <c r="X22" s="356">
        <f>'POA 2023'!K26</f>
        <v>0</v>
      </c>
      <c r="Y22" s="356">
        <f>'POA 2023'!L26</f>
        <v>0</v>
      </c>
      <c r="Z22" s="356">
        <f>'POA 2023'!M26</f>
        <v>0</v>
      </c>
    </row>
  </sheetData>
  <mergeCells count="24">
    <mergeCell ref="B13:B22"/>
    <mergeCell ref="F9:F12"/>
    <mergeCell ref="P11:R11"/>
    <mergeCell ref="H13:H18"/>
    <mergeCell ref="C13:C22"/>
    <mergeCell ref="K13:K22"/>
    <mergeCell ref="E13:E22"/>
    <mergeCell ref="D13:D22"/>
    <mergeCell ref="D9:D12"/>
    <mergeCell ref="M11:O11"/>
    <mergeCell ref="B2:B6"/>
    <mergeCell ref="C2:Z6"/>
    <mergeCell ref="B9:B12"/>
    <mergeCell ref="C9:C12"/>
    <mergeCell ref="G9:G12"/>
    <mergeCell ref="S10:U10"/>
    <mergeCell ref="Z10:Z11"/>
    <mergeCell ref="M9:Z9"/>
    <mergeCell ref="E9:E12"/>
    <mergeCell ref="H9:H12"/>
    <mergeCell ref="I9:I12"/>
    <mergeCell ref="J9:J12"/>
    <mergeCell ref="K9:K12"/>
    <mergeCell ref="L9:L12"/>
  </mergeCells>
  <hyperlinks>
    <hyperlink ref="G19" location="'PASIVO - BALANCE- ESTADO R'!A1" display="PASIVO " xr:uid="{20F6E70B-6FE6-5946-B138-D9E86F519F1C}"/>
    <hyperlink ref="G13:G18" location="CARTERA!A1" display="TOTAL CARTERA REGIMEN CONTRIBUTIVO" xr:uid="{20AB028F-08CC-5C4A-80C2-2678B7F08396}"/>
    <hyperlink ref="G22" location="'PASIVO - BALANCE- ESTADO R'!A1" display="BALANCE" xr:uid="{57BB1EA7-3405-7B44-9ADE-A5FC60C407A4}"/>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26</vt:i4>
      </vt:variant>
      <vt:variant>
        <vt:lpstr>Gráficos</vt:lpstr>
      </vt:variant>
      <vt:variant>
        <vt:i4>1</vt:i4>
      </vt:variant>
    </vt:vector>
  </HeadingPairs>
  <TitlesOfParts>
    <vt:vector size="27" baseType="lpstr">
      <vt:lpstr>Inicio</vt:lpstr>
      <vt:lpstr>Indice</vt:lpstr>
      <vt:lpstr>Mision</vt:lpstr>
      <vt:lpstr>Vision</vt:lpstr>
      <vt:lpstr>Metas</vt:lpstr>
      <vt:lpstr>Politicas</vt:lpstr>
      <vt:lpstr>POA</vt:lpstr>
      <vt:lpstr>CuadrodeMando</vt:lpstr>
      <vt:lpstr>FINANCIERA</vt:lpstr>
      <vt:lpstr>M. Calidad</vt:lpstr>
      <vt:lpstr>G. PROC</vt:lpstr>
      <vt:lpstr>G. TALENTO HNO</vt:lpstr>
      <vt:lpstr>USUARIO EXT</vt:lpstr>
      <vt:lpstr>POA 2023</vt:lpstr>
      <vt:lpstr>FIANACIERA GRAFICO</vt:lpstr>
      <vt:lpstr>SATISFACCION GRAFICO</vt:lpstr>
      <vt:lpstr>PROCESOS</vt:lpstr>
      <vt:lpstr>FACTURACION</vt:lpstr>
      <vt:lpstr>CARTERA</vt:lpstr>
      <vt:lpstr>PASIVO - BALANCE- ESTADO R</vt:lpstr>
      <vt:lpstr>PRODUCCIÓN</vt:lpstr>
      <vt:lpstr>CALIDAD</vt:lpstr>
      <vt:lpstr>PROCESOS JUDICIALES </vt:lpstr>
      <vt:lpstr>TALENTO HUMANO</vt:lpstr>
      <vt:lpstr>MANTENI</vt:lpstr>
      <vt:lpstr>TABLERO</vt:lpstr>
      <vt:lpstr>GRAFICO CALIDAD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2021-10-12T16:57:26Z</dcterms:created>
  <dcterms:modified xsi:type="dcterms:W3CDTF">2023-04-20T03:19:36Z</dcterms:modified>
</cp:coreProperties>
</file>